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440" windowHeight="10035" activeTab="1"/>
  </bookViews>
  <sheets>
    <sheet name="Inventory" sheetId="1" r:id="rId1"/>
    <sheet name="Queuing" sheetId="3" r:id="rId2"/>
  </sheets>
  <calcPr calcId="125725" concurrentCalc="0"/>
</workbook>
</file>

<file path=xl/calcChain.xml><?xml version="1.0" encoding="utf-8"?>
<calcChain xmlns="http://schemas.openxmlformats.org/spreadsheetml/2006/main">
  <c r="I4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3"/>
  <c r="E4"/>
  <c r="B6"/>
  <c r="N3"/>
  <c r="U3"/>
  <c r="AE3"/>
  <c r="B4"/>
  <c r="B5"/>
  <c r="T3"/>
  <c r="V3"/>
  <c r="AG3"/>
  <c r="AF3"/>
  <c r="T4"/>
  <c r="V4"/>
  <c r="W4"/>
  <c r="X4"/>
  <c r="AC4"/>
  <c r="N4"/>
  <c r="U4"/>
  <c r="AD4"/>
  <c r="AF4"/>
  <c r="T5"/>
  <c r="V5"/>
  <c r="W5"/>
  <c r="AG4"/>
  <c r="X5"/>
  <c r="AC5"/>
  <c r="N5"/>
  <c r="U5"/>
  <c r="AE5"/>
  <c r="AG5"/>
  <c r="T6"/>
  <c r="V6"/>
  <c r="X6"/>
  <c r="AF5"/>
  <c r="W6"/>
  <c r="AC6"/>
  <c r="AE6"/>
  <c r="N6"/>
  <c r="U6"/>
  <c r="AD6"/>
  <c r="AF6"/>
  <c r="T7"/>
  <c r="V7"/>
  <c r="W7"/>
  <c r="AG6"/>
  <c r="X7"/>
  <c r="AC7"/>
  <c r="N7"/>
  <c r="U7"/>
  <c r="AE7"/>
  <c r="AD7"/>
  <c r="AF7"/>
  <c r="T8"/>
  <c r="V8"/>
  <c r="W8"/>
  <c r="AG7"/>
  <c r="X8"/>
  <c r="AC8"/>
  <c r="AE8"/>
  <c r="N8"/>
  <c r="U8"/>
  <c r="AD8"/>
  <c r="AF8"/>
  <c r="T9"/>
  <c r="V9"/>
  <c r="W9"/>
  <c r="AG8"/>
  <c r="X9"/>
  <c r="AC9"/>
  <c r="N9"/>
  <c r="U9"/>
  <c r="AE9"/>
  <c r="AD9"/>
  <c r="AF9"/>
  <c r="T10"/>
  <c r="V10"/>
  <c r="W10"/>
  <c r="AG9"/>
  <c r="X10"/>
  <c r="AC10"/>
  <c r="AE10"/>
  <c r="N10"/>
  <c r="U10"/>
  <c r="AD10"/>
  <c r="AF10"/>
  <c r="T11"/>
  <c r="V11"/>
  <c r="W11"/>
  <c r="AG10"/>
  <c r="X11"/>
  <c r="AC11"/>
  <c r="N11"/>
  <c r="U11"/>
  <c r="AE11"/>
  <c r="AD11"/>
  <c r="AF11"/>
  <c r="T12"/>
  <c r="V12"/>
  <c r="W12"/>
  <c r="AG11"/>
  <c r="X12"/>
  <c r="AC12"/>
  <c r="N12"/>
  <c r="U12"/>
  <c r="AE12"/>
  <c r="AD12"/>
  <c r="AF12"/>
  <c r="T13"/>
  <c r="V13"/>
  <c r="W13"/>
  <c r="AG12"/>
  <c r="X13"/>
  <c r="AC13"/>
  <c r="N13"/>
  <c r="U13"/>
  <c r="AE13"/>
  <c r="AD13"/>
  <c r="AF13"/>
  <c r="T14"/>
  <c r="V14"/>
  <c r="W14"/>
  <c r="AG13"/>
  <c r="X14"/>
  <c r="AC14"/>
  <c r="AE14"/>
  <c r="N14"/>
  <c r="U14"/>
  <c r="AD14"/>
  <c r="AF14"/>
  <c r="T15"/>
  <c r="V15"/>
  <c r="W15"/>
  <c r="AG14"/>
  <c r="X15"/>
  <c r="AC15"/>
  <c r="N15"/>
  <c r="U15"/>
  <c r="AE15"/>
  <c r="AF15"/>
  <c r="T16"/>
  <c r="V16"/>
  <c r="W16"/>
  <c r="AG15"/>
  <c r="X16"/>
  <c r="AC16"/>
  <c r="N16"/>
  <c r="U16"/>
  <c r="AE16"/>
  <c r="AD16"/>
  <c r="AF16"/>
  <c r="T17"/>
  <c r="V17"/>
  <c r="W17"/>
  <c r="AG16"/>
  <c r="X17"/>
  <c r="AC17"/>
  <c r="N17"/>
  <c r="U17"/>
  <c r="AE17"/>
  <c r="AD17"/>
  <c r="AF17"/>
  <c r="T18"/>
  <c r="V18"/>
  <c r="W18"/>
  <c r="AG17"/>
  <c r="X18"/>
  <c r="AC18"/>
  <c r="N18"/>
  <c r="U18"/>
  <c r="AE18"/>
  <c r="AD18"/>
  <c r="AF18"/>
  <c r="T19"/>
  <c r="V19"/>
  <c r="W19"/>
  <c r="AG18"/>
  <c r="X19"/>
  <c r="AC19"/>
  <c r="N19"/>
  <c r="U19"/>
  <c r="AE19"/>
  <c r="AD19"/>
  <c r="AF19"/>
  <c r="T20"/>
  <c r="V20"/>
  <c r="W20"/>
  <c r="AG19"/>
  <c r="X20"/>
  <c r="AC20"/>
  <c r="N20"/>
  <c r="U20"/>
  <c r="AE20"/>
  <c r="AD20"/>
  <c r="AF20"/>
  <c r="T21"/>
  <c r="V21"/>
  <c r="W21"/>
  <c r="AG20"/>
  <c r="X21"/>
  <c r="AC21"/>
  <c r="N21"/>
  <c r="U21"/>
  <c r="AE21"/>
  <c r="AD21"/>
  <c r="AF21"/>
  <c r="T22"/>
  <c r="V22"/>
  <c r="W22"/>
  <c r="AG21"/>
  <c r="X22"/>
  <c r="AC22"/>
  <c r="N22"/>
  <c r="U22"/>
  <c r="AE22"/>
  <c r="AD22"/>
  <c r="AF22"/>
  <c r="T23"/>
  <c r="V23"/>
  <c r="W23"/>
  <c r="AG22"/>
  <c r="X23"/>
  <c r="AC23"/>
  <c r="N23"/>
  <c r="U23"/>
  <c r="AE23"/>
  <c r="AD23"/>
  <c r="AF23"/>
  <c r="T24"/>
  <c r="V24"/>
  <c r="W24"/>
  <c r="AG23"/>
  <c r="X24"/>
  <c r="AC24"/>
  <c r="N24"/>
  <c r="U24"/>
  <c r="AE24"/>
  <c r="AD24"/>
  <c r="AF24"/>
  <c r="T25"/>
  <c r="V25"/>
  <c r="W25"/>
  <c r="AG24"/>
  <c r="X25"/>
  <c r="AC25"/>
  <c r="N25"/>
  <c r="U25"/>
  <c r="AE25"/>
  <c r="AD25"/>
  <c r="AF25"/>
  <c r="T26"/>
  <c r="V26"/>
  <c r="W26"/>
  <c r="AG25"/>
  <c r="X26"/>
  <c r="AC26"/>
  <c r="N26"/>
  <c r="U26"/>
  <c r="AE26"/>
  <c r="AD26"/>
  <c r="AF26"/>
  <c r="T27"/>
  <c r="V27"/>
  <c r="W27"/>
  <c r="AG26"/>
  <c r="X27"/>
  <c r="AC27"/>
  <c r="N27"/>
  <c r="U27"/>
  <c r="AE27"/>
  <c r="AD27"/>
  <c r="AF27"/>
  <c r="T28"/>
  <c r="V28"/>
  <c r="W28"/>
  <c r="AG27"/>
  <c r="X28"/>
  <c r="AC28"/>
  <c r="N28"/>
  <c r="U28"/>
  <c r="AE28"/>
  <c r="AD28"/>
  <c r="AF28"/>
  <c r="T29"/>
  <c r="V29"/>
  <c r="W29"/>
  <c r="AG28"/>
  <c r="X29"/>
  <c r="AC29"/>
  <c r="N29"/>
  <c r="U29"/>
  <c r="AE29"/>
  <c r="AD29"/>
  <c r="AF29"/>
  <c r="T30"/>
  <c r="V30"/>
  <c r="W30"/>
  <c r="AG29"/>
  <c r="X30"/>
  <c r="AC30"/>
  <c r="N30"/>
  <c r="U30"/>
  <c r="AE30"/>
  <c r="AD30"/>
  <c r="AF30"/>
  <c r="T31"/>
  <c r="V31"/>
  <c r="W31"/>
  <c r="AG30"/>
  <c r="X31"/>
  <c r="AC31"/>
  <c r="N31"/>
  <c r="U31"/>
  <c r="AE31"/>
  <c r="AD31"/>
  <c r="AF31"/>
  <c r="T32"/>
  <c r="V32"/>
  <c r="W32"/>
  <c r="AG31"/>
  <c r="X32"/>
  <c r="AC32"/>
  <c r="N32"/>
  <c r="U32"/>
  <c r="AE32"/>
  <c r="AD32"/>
  <c r="AF32"/>
  <c r="T33"/>
  <c r="V33"/>
  <c r="W33"/>
  <c r="AG32"/>
  <c r="X33"/>
  <c r="AC33"/>
  <c r="N33"/>
  <c r="U33"/>
  <c r="AE33"/>
  <c r="AD33"/>
  <c r="AF33"/>
  <c r="T34"/>
  <c r="V34"/>
  <c r="W34"/>
  <c r="AG33"/>
  <c r="X34"/>
  <c r="AC34"/>
  <c r="N34"/>
  <c r="U34"/>
  <c r="AE34"/>
  <c r="AD34"/>
  <c r="AF34"/>
  <c r="T35"/>
  <c r="V35"/>
  <c r="W35"/>
  <c r="AG34"/>
  <c r="X35"/>
  <c r="AC35"/>
  <c r="N35"/>
  <c r="U35"/>
  <c r="AE35"/>
  <c r="AD35"/>
  <c r="AF35"/>
  <c r="T36"/>
  <c r="V36"/>
  <c r="W36"/>
  <c r="AG35"/>
  <c r="X36"/>
  <c r="AC36"/>
  <c r="N36"/>
  <c r="U36"/>
  <c r="AE36"/>
  <c r="AD36"/>
  <c r="AF36"/>
  <c r="T37"/>
  <c r="V37"/>
  <c r="W37"/>
  <c r="AG36"/>
  <c r="X37"/>
  <c r="AC37"/>
  <c r="N37"/>
  <c r="U37"/>
  <c r="AE37"/>
  <c r="AD37"/>
  <c r="AF37"/>
  <c r="T38"/>
  <c r="V38"/>
  <c r="W38"/>
  <c r="AG37"/>
  <c r="X38"/>
  <c r="AC38"/>
  <c r="N38"/>
  <c r="U38"/>
  <c r="AE38"/>
  <c r="AD38"/>
  <c r="AF38"/>
  <c r="T39"/>
  <c r="V39"/>
  <c r="W39"/>
  <c r="AG38"/>
  <c r="X39"/>
  <c r="AC39"/>
  <c r="N39"/>
  <c r="U39"/>
  <c r="AE39"/>
  <c r="AD39"/>
  <c r="AF39"/>
  <c r="T40"/>
  <c r="V40"/>
  <c r="W40"/>
  <c r="AG39"/>
  <c r="X40"/>
  <c r="AC40"/>
  <c r="N40"/>
  <c r="U40"/>
  <c r="AE40"/>
  <c r="AD40"/>
  <c r="AF40"/>
  <c r="T41"/>
  <c r="V41"/>
  <c r="W41"/>
  <c r="AG40"/>
  <c r="X41"/>
  <c r="AC41"/>
  <c r="N41"/>
  <c r="U41"/>
  <c r="AE41"/>
  <c r="AD41"/>
  <c r="AF41"/>
  <c r="T42"/>
  <c r="V42"/>
  <c r="W42"/>
  <c r="AG41"/>
  <c r="X42"/>
  <c r="AC42"/>
  <c r="N42"/>
  <c r="U42"/>
  <c r="AE42"/>
  <c r="AD42"/>
  <c r="AF42"/>
  <c r="T43"/>
  <c r="V43"/>
  <c r="W43"/>
  <c r="AG42"/>
  <c r="X43"/>
  <c r="AC43"/>
  <c r="N43"/>
  <c r="U43"/>
  <c r="AE43"/>
  <c r="AD43"/>
  <c r="AF43"/>
  <c r="T44"/>
  <c r="V44"/>
  <c r="W44"/>
  <c r="AG43"/>
  <c r="X44"/>
  <c r="AC44"/>
  <c r="N44"/>
  <c r="U44"/>
  <c r="AE44"/>
  <c r="AD44"/>
  <c r="AF44"/>
  <c r="T45"/>
  <c r="V45"/>
  <c r="W45"/>
  <c r="AG44"/>
  <c r="X45"/>
  <c r="AC45"/>
  <c r="N45"/>
  <c r="U45"/>
  <c r="AE45"/>
  <c r="AD45"/>
  <c r="AF45"/>
  <c r="T46"/>
  <c r="V46"/>
  <c r="W46"/>
  <c r="AG45"/>
  <c r="X46"/>
  <c r="AC46"/>
  <c r="N46"/>
  <c r="U46"/>
  <c r="AE46"/>
  <c r="AD46"/>
  <c r="AF46"/>
  <c r="T47"/>
  <c r="V47"/>
  <c r="W47"/>
  <c r="AG46"/>
  <c r="X47"/>
  <c r="AC47"/>
  <c r="N47"/>
  <c r="U47"/>
  <c r="AE47"/>
  <c r="AD47"/>
  <c r="AF47"/>
  <c r="T48"/>
  <c r="V48"/>
  <c r="W48"/>
  <c r="AG47"/>
  <c r="X48"/>
  <c r="AC48"/>
  <c r="N48"/>
  <c r="U48"/>
  <c r="AE48"/>
  <c r="AD48"/>
  <c r="AF48"/>
  <c r="T49"/>
  <c r="V49"/>
  <c r="W49"/>
  <c r="AG48"/>
  <c r="X49"/>
  <c r="AC49"/>
  <c r="N49"/>
  <c r="U49"/>
  <c r="AE49"/>
  <c r="AD49"/>
  <c r="AF49"/>
  <c r="T50"/>
  <c r="V50"/>
  <c r="W50"/>
  <c r="AG49"/>
  <c r="X50"/>
  <c r="AC50"/>
  <c r="N50"/>
  <c r="U50"/>
  <c r="AE50"/>
  <c r="AD50"/>
  <c r="AF50"/>
  <c r="T51"/>
  <c r="V51"/>
  <c r="W51"/>
  <c r="AG50"/>
  <c r="X51"/>
  <c r="AC51"/>
  <c r="N51"/>
  <c r="U51"/>
  <c r="AE51"/>
  <c r="AD51"/>
  <c r="AF51"/>
  <c r="T52"/>
  <c r="V52"/>
  <c r="W52"/>
  <c r="AG51"/>
  <c r="X52"/>
  <c r="AC52"/>
  <c r="N52"/>
  <c r="U52"/>
  <c r="AE52"/>
  <c r="AD52"/>
  <c r="AF52"/>
  <c r="T53"/>
  <c r="V53"/>
  <c r="W53"/>
  <c r="AG52"/>
  <c r="X53"/>
  <c r="AC53"/>
  <c r="N53"/>
  <c r="U53"/>
  <c r="AE53"/>
  <c r="AD53"/>
  <c r="AF53"/>
  <c r="T54"/>
  <c r="V54"/>
  <c r="W54"/>
  <c r="AG53"/>
  <c r="X54"/>
  <c r="AC54"/>
  <c r="N54"/>
  <c r="U54"/>
  <c r="AE54"/>
  <c r="AD54"/>
  <c r="AF54"/>
  <c r="T55"/>
  <c r="V55"/>
  <c r="W55"/>
  <c r="AG54"/>
  <c r="X55"/>
  <c r="AC55"/>
  <c r="N55"/>
  <c r="U55"/>
  <c r="AE55"/>
  <c r="AD55"/>
  <c r="AF55"/>
  <c r="T56"/>
  <c r="V56"/>
  <c r="W56"/>
  <c r="AG55"/>
  <c r="X56"/>
  <c r="AC56"/>
  <c r="N56"/>
  <c r="U56"/>
  <c r="AE56"/>
  <c r="AD56"/>
  <c r="AF56"/>
  <c r="T57"/>
  <c r="V57"/>
  <c r="W57"/>
  <c r="AG56"/>
  <c r="X57"/>
  <c r="AC57"/>
  <c r="N57"/>
  <c r="U57"/>
  <c r="AE57"/>
  <c r="AD57"/>
  <c r="AF57"/>
  <c r="T58"/>
  <c r="V58"/>
  <c r="W58"/>
  <c r="AG57"/>
  <c r="X58"/>
  <c r="AC58"/>
  <c r="N58"/>
  <c r="U58"/>
  <c r="AE58"/>
  <c r="AD58"/>
  <c r="AF58"/>
  <c r="T59"/>
  <c r="V59"/>
  <c r="W59"/>
  <c r="AG58"/>
  <c r="X59"/>
  <c r="AC59"/>
  <c r="N59"/>
  <c r="U59"/>
  <c r="AE59"/>
  <c r="AD59"/>
  <c r="AF59"/>
  <c r="T60"/>
  <c r="V60"/>
  <c r="W60"/>
  <c r="AG59"/>
  <c r="X60"/>
  <c r="AC60"/>
  <c r="N60"/>
  <c r="U60"/>
  <c r="AE60"/>
  <c r="AD60"/>
  <c r="AF60"/>
  <c r="T61"/>
  <c r="V61"/>
  <c r="W61"/>
  <c r="AG60"/>
  <c r="X61"/>
  <c r="AC61"/>
  <c r="N61"/>
  <c r="U61"/>
  <c r="AE61"/>
  <c r="AD61"/>
  <c r="AF61"/>
  <c r="T62"/>
  <c r="V62"/>
  <c r="W62"/>
  <c r="AG61"/>
  <c r="X62"/>
  <c r="AC62"/>
  <c r="N62"/>
  <c r="U62"/>
  <c r="AE62"/>
  <c r="AD62"/>
  <c r="AF62"/>
  <c r="T63"/>
  <c r="V63"/>
  <c r="W63"/>
  <c r="AG62"/>
  <c r="X63"/>
  <c r="AC63"/>
  <c r="N63"/>
  <c r="U63"/>
  <c r="AE63"/>
  <c r="AD63"/>
  <c r="AF63"/>
  <c r="T64"/>
  <c r="V64"/>
  <c r="W64"/>
  <c r="AG63"/>
  <c r="X64"/>
  <c r="AC64"/>
  <c r="N64"/>
  <c r="U64"/>
  <c r="AE64"/>
  <c r="AD64"/>
  <c r="AF64"/>
  <c r="T65"/>
  <c r="V65"/>
  <c r="W65"/>
  <c r="AG64"/>
  <c r="X65"/>
  <c r="AC65"/>
  <c r="N65"/>
  <c r="U65"/>
  <c r="AE65"/>
  <c r="AD65"/>
  <c r="AF65"/>
  <c r="T66"/>
  <c r="V66"/>
  <c r="W66"/>
  <c r="AG65"/>
  <c r="X66"/>
  <c r="AC66"/>
  <c r="N66"/>
  <c r="U66"/>
  <c r="AE66"/>
  <c r="AD66"/>
  <c r="AF66"/>
  <c r="T67"/>
  <c r="V67"/>
  <c r="W67"/>
  <c r="AG66"/>
  <c r="X67"/>
  <c r="AC67"/>
  <c r="N67"/>
  <c r="U67"/>
  <c r="AE67"/>
  <c r="AF67"/>
  <c r="T68"/>
  <c r="V68"/>
  <c r="W68"/>
  <c r="AG67"/>
  <c r="X68"/>
  <c r="AC68"/>
  <c r="AE68"/>
  <c r="N68"/>
  <c r="U68"/>
  <c r="AD68"/>
  <c r="AF68"/>
  <c r="T69"/>
  <c r="V69"/>
  <c r="W69"/>
  <c r="AG68"/>
  <c r="X69"/>
  <c r="AC69"/>
  <c r="N69"/>
  <c r="U69"/>
  <c r="AE69"/>
  <c r="AD69"/>
  <c r="AF69"/>
  <c r="T70"/>
  <c r="V70"/>
  <c r="W70"/>
  <c r="AG69"/>
  <c r="X70"/>
  <c r="AC70"/>
  <c r="N70"/>
  <c r="U70"/>
  <c r="AE70"/>
  <c r="AD70"/>
  <c r="AF70"/>
  <c r="T71"/>
  <c r="V71"/>
  <c r="W71"/>
  <c r="AG70"/>
  <c r="X71"/>
  <c r="AC71"/>
  <c r="N71"/>
  <c r="U71"/>
  <c r="AE71"/>
  <c r="AD71"/>
  <c r="AF71"/>
  <c r="T72"/>
  <c r="V72"/>
  <c r="W72"/>
  <c r="AG71"/>
  <c r="X72"/>
  <c r="AC72"/>
  <c r="N72"/>
  <c r="U72"/>
  <c r="AE72"/>
  <c r="AD72"/>
  <c r="AF72"/>
  <c r="T73"/>
  <c r="V73"/>
  <c r="W73"/>
  <c r="AG72"/>
  <c r="X73"/>
  <c r="AC73"/>
  <c r="N73"/>
  <c r="U73"/>
  <c r="AE73"/>
  <c r="AD73"/>
  <c r="AF73"/>
  <c r="T74"/>
  <c r="V74"/>
  <c r="W74"/>
  <c r="AG73"/>
  <c r="X74"/>
  <c r="AC74"/>
  <c r="N74"/>
  <c r="U74"/>
  <c r="AE74"/>
  <c r="AD74"/>
  <c r="AF74"/>
  <c r="T75"/>
  <c r="V75"/>
  <c r="W75"/>
  <c r="AG74"/>
  <c r="X75"/>
  <c r="AC75"/>
  <c r="N75"/>
  <c r="U75"/>
  <c r="AE75"/>
  <c r="AD75"/>
  <c r="AF75"/>
  <c r="T76"/>
  <c r="V76"/>
  <c r="W76"/>
  <c r="AG75"/>
  <c r="X76"/>
  <c r="AC76"/>
  <c r="N76"/>
  <c r="U76"/>
  <c r="AE76"/>
  <c r="AD76"/>
  <c r="AF76"/>
  <c r="T77"/>
  <c r="V77"/>
  <c r="W77"/>
  <c r="AG76"/>
  <c r="X77"/>
  <c r="AC77"/>
  <c r="N77"/>
  <c r="U77"/>
  <c r="AE77"/>
  <c r="AD77"/>
  <c r="AF77"/>
  <c r="T78"/>
  <c r="V78"/>
  <c r="W78"/>
  <c r="AG77"/>
  <c r="X78"/>
  <c r="AC78"/>
  <c r="N78"/>
  <c r="U78"/>
  <c r="AE78"/>
  <c r="AD78"/>
  <c r="AF78"/>
  <c r="T79"/>
  <c r="V79"/>
  <c r="W79"/>
  <c r="AG78"/>
  <c r="X79"/>
  <c r="AC79"/>
  <c r="N79"/>
  <c r="U79"/>
  <c r="AE79"/>
  <c r="AD79"/>
  <c r="AF79"/>
  <c r="T80"/>
  <c r="V80"/>
  <c r="W80"/>
  <c r="AG79"/>
  <c r="X80"/>
  <c r="AC80"/>
  <c r="N80"/>
  <c r="U80"/>
  <c r="AE80"/>
  <c r="AD80"/>
  <c r="AF80"/>
  <c r="T81"/>
  <c r="V81"/>
  <c r="W81"/>
  <c r="AG80"/>
  <c r="X81"/>
  <c r="AC81"/>
  <c r="N81"/>
  <c r="U81"/>
  <c r="AE81"/>
  <c r="AD81"/>
  <c r="AF81"/>
  <c r="T82"/>
  <c r="V82"/>
  <c r="W82"/>
  <c r="AG81"/>
  <c r="X82"/>
  <c r="AC82"/>
  <c r="N82"/>
  <c r="U82"/>
  <c r="AE82"/>
  <c r="AD82"/>
  <c r="AF82"/>
  <c r="T83"/>
  <c r="V83"/>
  <c r="W83"/>
  <c r="AG82"/>
  <c r="X83"/>
  <c r="AC83"/>
  <c r="N83"/>
  <c r="U83"/>
  <c r="AE83"/>
  <c r="AD83"/>
  <c r="AF83"/>
  <c r="T84"/>
  <c r="V84"/>
  <c r="W84"/>
  <c r="AG83"/>
  <c r="X84"/>
  <c r="AC84"/>
  <c r="N84"/>
  <c r="U84"/>
  <c r="AE84"/>
  <c r="AD84"/>
  <c r="AF84"/>
  <c r="T85"/>
  <c r="V85"/>
  <c r="W85"/>
  <c r="AG84"/>
  <c r="X85"/>
  <c r="AC85"/>
  <c r="N85"/>
  <c r="U85"/>
  <c r="AE85"/>
  <c r="AD85"/>
  <c r="AF85"/>
  <c r="T86"/>
  <c r="V86"/>
  <c r="W86"/>
  <c r="AG85"/>
  <c r="X86"/>
  <c r="AC86"/>
  <c r="N86"/>
  <c r="U86"/>
  <c r="AE86"/>
  <c r="AD86"/>
  <c r="AF86"/>
  <c r="T87"/>
  <c r="V87"/>
  <c r="W87"/>
  <c r="AG86"/>
  <c r="X87"/>
  <c r="AC87"/>
  <c r="N87"/>
  <c r="U87"/>
  <c r="AE87"/>
  <c r="AD87"/>
  <c r="AF87"/>
  <c r="T88"/>
  <c r="V88"/>
  <c r="W88"/>
  <c r="AG87"/>
  <c r="X88"/>
  <c r="AC88"/>
  <c r="AE88"/>
  <c r="N88"/>
  <c r="U88"/>
  <c r="AD88"/>
  <c r="AF88"/>
  <c r="T89"/>
  <c r="V89"/>
  <c r="W89"/>
  <c r="AG88"/>
  <c r="X89"/>
  <c r="AC89"/>
  <c r="N89"/>
  <c r="U89"/>
  <c r="AE89"/>
  <c r="AF89"/>
  <c r="T90"/>
  <c r="V90"/>
  <c r="W90"/>
  <c r="AG89"/>
  <c r="X90"/>
  <c r="AC90"/>
  <c r="N90"/>
  <c r="U90"/>
  <c r="AE90"/>
  <c r="AD90"/>
  <c r="AF90"/>
  <c r="T91"/>
  <c r="V91"/>
  <c r="W91"/>
  <c r="AG90"/>
  <c r="X91"/>
  <c r="AC91"/>
  <c r="N91"/>
  <c r="U91"/>
  <c r="AE91"/>
  <c r="AD91"/>
  <c r="AF91"/>
  <c r="T92"/>
  <c r="V92"/>
  <c r="W92"/>
  <c r="AG91"/>
  <c r="X92"/>
  <c r="AC92"/>
  <c r="N92"/>
  <c r="U92"/>
  <c r="AE92"/>
  <c r="AD92"/>
  <c r="AF92"/>
  <c r="T93"/>
  <c r="V93"/>
  <c r="W93"/>
  <c r="AG92"/>
  <c r="X93"/>
  <c r="AC93"/>
  <c r="N93"/>
  <c r="U93"/>
  <c r="AE93"/>
  <c r="AD93"/>
  <c r="AF93"/>
  <c r="T94"/>
  <c r="V94"/>
  <c r="W94"/>
  <c r="AG93"/>
  <c r="X94"/>
  <c r="AC94"/>
  <c r="N94"/>
  <c r="U94"/>
  <c r="AE94"/>
  <c r="AD94"/>
  <c r="AF94"/>
  <c r="T95"/>
  <c r="V95"/>
  <c r="W95"/>
  <c r="AG94"/>
  <c r="X95"/>
  <c r="AC95"/>
  <c r="N95"/>
  <c r="U95"/>
  <c r="AE95"/>
  <c r="AD95"/>
  <c r="AF95"/>
  <c r="T96"/>
  <c r="V96"/>
  <c r="W96"/>
  <c r="AG95"/>
  <c r="X96"/>
  <c r="AC96"/>
  <c r="N96"/>
  <c r="U96"/>
  <c r="AE96"/>
  <c r="AD96"/>
  <c r="AF96"/>
  <c r="T97"/>
  <c r="V97"/>
  <c r="W97"/>
  <c r="AG96"/>
  <c r="X97"/>
  <c r="AC97"/>
  <c r="N97"/>
  <c r="U97"/>
  <c r="AE97"/>
  <c r="AD97"/>
  <c r="AF97"/>
  <c r="T98"/>
  <c r="V98"/>
  <c r="W98"/>
  <c r="AG97"/>
  <c r="X98"/>
  <c r="AC98"/>
  <c r="N98"/>
  <c r="U98"/>
  <c r="AE98"/>
  <c r="AD98"/>
  <c r="AF98"/>
  <c r="T99"/>
  <c r="V99"/>
  <c r="W99"/>
  <c r="AG98"/>
  <c r="X99"/>
  <c r="AC99"/>
  <c r="N99"/>
  <c r="U99"/>
  <c r="AE99"/>
  <c r="AF99"/>
  <c r="T100"/>
  <c r="V100"/>
  <c r="W100"/>
  <c r="AG99"/>
  <c r="X100"/>
  <c r="AC100"/>
  <c r="AE100"/>
  <c r="N100"/>
  <c r="U100"/>
  <c r="AD100"/>
  <c r="AF100"/>
  <c r="T101"/>
  <c r="V101"/>
  <c r="W101"/>
  <c r="AG100"/>
  <c r="X101"/>
  <c r="AC101"/>
  <c r="N101"/>
  <c r="U101"/>
  <c r="AE101"/>
  <c r="AD101"/>
  <c r="AF101"/>
  <c r="T102"/>
  <c r="V102"/>
  <c r="W102"/>
  <c r="AG101"/>
  <c r="X102"/>
  <c r="AC102"/>
  <c r="N102"/>
  <c r="U102"/>
  <c r="AE102"/>
  <c r="AE4"/>
  <c r="AG102"/>
  <c r="AD102"/>
  <c r="AF102"/>
  <c r="AD3"/>
  <c r="AI5"/>
  <c r="AD5"/>
  <c r="AI6"/>
  <c r="AI7"/>
  <c r="AI8"/>
  <c r="AI9"/>
  <c r="AI10"/>
  <c r="AI11"/>
  <c r="AI12"/>
  <c r="AI13"/>
  <c r="AI14"/>
  <c r="AI15"/>
  <c r="AD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D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D89"/>
  <c r="AI90"/>
  <c r="AI91"/>
  <c r="AI92"/>
  <c r="AI93"/>
  <c r="AI94"/>
  <c r="AI95"/>
  <c r="AI96"/>
  <c r="AI97"/>
  <c r="AI98"/>
  <c r="AI99"/>
  <c r="AD99"/>
  <c r="AI100"/>
  <c r="AI101"/>
  <c r="AI102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I4"/>
  <c r="O3"/>
  <c r="J3"/>
  <c r="P3"/>
  <c r="J4"/>
  <c r="K4"/>
  <c r="O4"/>
  <c r="P4"/>
  <c r="J5"/>
  <c r="Q5"/>
  <c r="K5"/>
  <c r="O5"/>
  <c r="P5"/>
  <c r="J6"/>
  <c r="Q6"/>
  <c r="K6"/>
  <c r="O6"/>
  <c r="P6"/>
  <c r="J7"/>
  <c r="Q7"/>
  <c r="K7"/>
  <c r="O7"/>
  <c r="P7"/>
  <c r="J8"/>
  <c r="Q8"/>
  <c r="K8"/>
  <c r="O8"/>
  <c r="P8"/>
  <c r="J9"/>
  <c r="Q9"/>
  <c r="K9"/>
  <c r="O9"/>
  <c r="P9"/>
  <c r="J10"/>
  <c r="Q10"/>
  <c r="K10"/>
  <c r="O10"/>
  <c r="P10"/>
  <c r="J11"/>
  <c r="Q11"/>
  <c r="K11"/>
  <c r="O11"/>
  <c r="P11"/>
  <c r="J12"/>
  <c r="Q12"/>
  <c r="K12"/>
  <c r="O12"/>
  <c r="P12"/>
  <c r="J13"/>
  <c r="Q13"/>
  <c r="K13"/>
  <c r="O13"/>
  <c r="P13"/>
  <c r="J14"/>
  <c r="Q14"/>
  <c r="K14"/>
  <c r="O14"/>
  <c r="P14"/>
  <c r="J15"/>
  <c r="Q15"/>
  <c r="K15"/>
  <c r="O15"/>
  <c r="P15"/>
  <c r="J16"/>
  <c r="Q16"/>
  <c r="K16"/>
  <c r="O16"/>
  <c r="P16"/>
  <c r="J17"/>
  <c r="Q17"/>
  <c r="K17"/>
  <c r="O17"/>
  <c r="P17"/>
  <c r="J18"/>
  <c r="Q18"/>
  <c r="K18"/>
  <c r="O18"/>
  <c r="P18"/>
  <c r="J19"/>
  <c r="Q19"/>
  <c r="K19"/>
  <c r="O19"/>
  <c r="P19"/>
  <c r="J20"/>
  <c r="Q20"/>
  <c r="K20"/>
  <c r="O20"/>
  <c r="P20"/>
  <c r="J21"/>
  <c r="Q21"/>
  <c r="K21"/>
  <c r="O21"/>
  <c r="P21"/>
  <c r="J22"/>
  <c r="Q22"/>
  <c r="K22"/>
  <c r="O22"/>
  <c r="P22"/>
  <c r="J23"/>
  <c r="Q23"/>
  <c r="K23"/>
  <c r="O23"/>
  <c r="P23"/>
  <c r="J24"/>
  <c r="Q24"/>
  <c r="K24"/>
  <c r="O24"/>
  <c r="P24"/>
  <c r="J25"/>
  <c r="Q25"/>
  <c r="K25"/>
  <c r="O25"/>
  <c r="P25"/>
  <c r="J26"/>
  <c r="Q26"/>
  <c r="K26"/>
  <c r="O26"/>
  <c r="P26"/>
  <c r="J27"/>
  <c r="Q27"/>
  <c r="K27"/>
  <c r="O27"/>
  <c r="P27"/>
  <c r="J28"/>
  <c r="Q28"/>
  <c r="K28"/>
  <c r="O28"/>
  <c r="P28"/>
  <c r="J29"/>
  <c r="Q29"/>
  <c r="K29"/>
  <c r="O29"/>
  <c r="P29"/>
  <c r="J30"/>
  <c r="Q30"/>
  <c r="K30"/>
  <c r="O30"/>
  <c r="P30"/>
  <c r="J31"/>
  <c r="Q31"/>
  <c r="K31"/>
  <c r="O31"/>
  <c r="P31"/>
  <c r="J32"/>
  <c r="Q32"/>
  <c r="K32"/>
  <c r="O32"/>
  <c r="P32"/>
  <c r="J33"/>
  <c r="Q33"/>
  <c r="K33"/>
  <c r="O33"/>
  <c r="P33"/>
  <c r="J34"/>
  <c r="Q34"/>
  <c r="K34"/>
  <c r="O34"/>
  <c r="P34"/>
  <c r="J35"/>
  <c r="Q35"/>
  <c r="K35"/>
  <c r="O35"/>
  <c r="P35"/>
  <c r="J36"/>
  <c r="Q36"/>
  <c r="K36"/>
  <c r="O36"/>
  <c r="P36"/>
  <c r="J37"/>
  <c r="Q37"/>
  <c r="K37"/>
  <c r="O37"/>
  <c r="P37"/>
  <c r="J38"/>
  <c r="Q38"/>
  <c r="K38"/>
  <c r="O38"/>
  <c r="P38"/>
  <c r="J39"/>
  <c r="Q39"/>
  <c r="K39"/>
  <c r="O39"/>
  <c r="P39"/>
  <c r="J40"/>
  <c r="Q40"/>
  <c r="K40"/>
  <c r="O40"/>
  <c r="P40"/>
  <c r="J41"/>
  <c r="Q41"/>
  <c r="K41"/>
  <c r="O41"/>
  <c r="P41"/>
  <c r="J42"/>
  <c r="Q42"/>
  <c r="K42"/>
  <c r="O42"/>
  <c r="P42"/>
  <c r="J43"/>
  <c r="Q43"/>
  <c r="K43"/>
  <c r="O43"/>
  <c r="P43"/>
  <c r="J44"/>
  <c r="Q44"/>
  <c r="K44"/>
  <c r="O44"/>
  <c r="P44"/>
  <c r="J45"/>
  <c r="Q45"/>
  <c r="K45"/>
  <c r="O45"/>
  <c r="P45"/>
  <c r="J46"/>
  <c r="Q46"/>
  <c r="K46"/>
  <c r="O46"/>
  <c r="P46"/>
  <c r="J47"/>
  <c r="Q47"/>
  <c r="K47"/>
  <c r="O47"/>
  <c r="P47"/>
  <c r="J48"/>
  <c r="Q48"/>
  <c r="K48"/>
  <c r="O48"/>
  <c r="P48"/>
  <c r="J49"/>
  <c r="Q49"/>
  <c r="K49"/>
  <c r="O49"/>
  <c r="P49"/>
  <c r="J50"/>
  <c r="Q50"/>
  <c r="K50"/>
  <c r="O50"/>
  <c r="P50"/>
  <c r="J51"/>
  <c r="Q51"/>
  <c r="K51"/>
  <c r="O51"/>
  <c r="P51"/>
  <c r="J52"/>
  <c r="Q52"/>
  <c r="K52"/>
  <c r="O52"/>
  <c r="P52"/>
  <c r="J53"/>
  <c r="Q53"/>
  <c r="K53"/>
  <c r="O53"/>
  <c r="P53"/>
  <c r="J54"/>
  <c r="Q54"/>
  <c r="K54"/>
  <c r="O54"/>
  <c r="P54"/>
  <c r="J55"/>
  <c r="Q55"/>
  <c r="K55"/>
  <c r="O55"/>
  <c r="P55"/>
  <c r="J56"/>
  <c r="Q56"/>
  <c r="K56"/>
  <c r="O56"/>
  <c r="P56"/>
  <c r="J57"/>
  <c r="Q57"/>
  <c r="K57"/>
  <c r="O57"/>
  <c r="P57"/>
  <c r="J58"/>
  <c r="Q58"/>
  <c r="K58"/>
  <c r="O58"/>
  <c r="P58"/>
  <c r="J59"/>
  <c r="Q59"/>
  <c r="K59"/>
  <c r="O59"/>
  <c r="P59"/>
  <c r="J60"/>
  <c r="Q60"/>
  <c r="K60"/>
  <c r="O60"/>
  <c r="P60"/>
  <c r="J61"/>
  <c r="Q61"/>
  <c r="K61"/>
  <c r="O61"/>
  <c r="P61"/>
  <c r="J62"/>
  <c r="Q62"/>
  <c r="K62"/>
  <c r="O62"/>
  <c r="P62"/>
  <c r="J63"/>
  <c r="Q63"/>
  <c r="K63"/>
  <c r="O63"/>
  <c r="P63"/>
  <c r="J64"/>
  <c r="Q64"/>
  <c r="K64"/>
  <c r="O64"/>
  <c r="P64"/>
  <c r="J65"/>
  <c r="Q65"/>
  <c r="K65"/>
  <c r="O65"/>
  <c r="P65"/>
  <c r="J66"/>
  <c r="Q66"/>
  <c r="K66"/>
  <c r="O66"/>
  <c r="P66"/>
  <c r="J67"/>
  <c r="Q67"/>
  <c r="K67"/>
  <c r="O67"/>
  <c r="P67"/>
  <c r="J68"/>
  <c r="Q68"/>
  <c r="K68"/>
  <c r="O68"/>
  <c r="P68"/>
  <c r="J69"/>
  <c r="Q69"/>
  <c r="K69"/>
  <c r="O69"/>
  <c r="P69"/>
  <c r="J70"/>
  <c r="Q70"/>
  <c r="K70"/>
  <c r="O70"/>
  <c r="P70"/>
  <c r="J71"/>
  <c r="Q71"/>
  <c r="K71"/>
  <c r="O71"/>
  <c r="P71"/>
  <c r="J72"/>
  <c r="Q72"/>
  <c r="K72"/>
  <c r="O72"/>
  <c r="P72"/>
  <c r="J73"/>
  <c r="Q73"/>
  <c r="K73"/>
  <c r="O73"/>
  <c r="P73"/>
  <c r="J74"/>
  <c r="Q74"/>
  <c r="K74"/>
  <c r="O74"/>
  <c r="P74"/>
  <c r="J75"/>
  <c r="Q75"/>
  <c r="K75"/>
  <c r="O75"/>
  <c r="P75"/>
  <c r="J76"/>
  <c r="Q76"/>
  <c r="K76"/>
  <c r="O76"/>
  <c r="P76"/>
  <c r="J77"/>
  <c r="Q77"/>
  <c r="K77"/>
  <c r="O77"/>
  <c r="P77"/>
  <c r="J78"/>
  <c r="Q78"/>
  <c r="K78"/>
  <c r="O78"/>
  <c r="P78"/>
  <c r="J79"/>
  <c r="Q79"/>
  <c r="K79"/>
  <c r="O79"/>
  <c r="P79"/>
  <c r="J80"/>
  <c r="Q80"/>
  <c r="K80"/>
  <c r="O80"/>
  <c r="P80"/>
  <c r="J81"/>
  <c r="Q81"/>
  <c r="K81"/>
  <c r="O81"/>
  <c r="P81"/>
  <c r="J82"/>
  <c r="Q82"/>
  <c r="K82"/>
  <c r="O82"/>
  <c r="P82"/>
  <c r="J83"/>
  <c r="Q83"/>
  <c r="K83"/>
  <c r="O83"/>
  <c r="P83"/>
  <c r="J84"/>
  <c r="Q84"/>
  <c r="K84"/>
  <c r="O84"/>
  <c r="P84"/>
  <c r="J85"/>
  <c r="Q85"/>
  <c r="K85"/>
  <c r="O85"/>
  <c r="P85"/>
  <c r="J86"/>
  <c r="Q86"/>
  <c r="K86"/>
  <c r="O86"/>
  <c r="P86"/>
  <c r="J87"/>
  <c r="Q87"/>
  <c r="K87"/>
  <c r="O87"/>
  <c r="P87"/>
  <c r="J88"/>
  <c r="Q88"/>
  <c r="K88"/>
  <c r="O88"/>
  <c r="P88"/>
  <c r="J89"/>
  <c r="Q89"/>
  <c r="K89"/>
  <c r="O89"/>
  <c r="P89"/>
  <c r="J90"/>
  <c r="Q90"/>
  <c r="K90"/>
  <c r="O90"/>
  <c r="P90"/>
  <c r="J91"/>
  <c r="Q91"/>
  <c r="K91"/>
  <c r="O91"/>
  <c r="P91"/>
  <c r="J92"/>
  <c r="Q92"/>
  <c r="K92"/>
  <c r="O92"/>
  <c r="P92"/>
  <c r="J93"/>
  <c r="Q93"/>
  <c r="K93"/>
  <c r="O93"/>
  <c r="P93"/>
  <c r="J94"/>
  <c r="Q94"/>
  <c r="K94"/>
  <c r="O94"/>
  <c r="P94"/>
  <c r="J95"/>
  <c r="Q95"/>
  <c r="K95"/>
  <c r="O95"/>
  <c r="P95"/>
  <c r="J96"/>
  <c r="Q96"/>
  <c r="K96"/>
  <c r="O96"/>
  <c r="P96"/>
  <c r="J97"/>
  <c r="Q97"/>
  <c r="K97"/>
  <c r="O97"/>
  <c r="P97"/>
  <c r="J98"/>
  <c r="Q98"/>
  <c r="K98"/>
  <c r="O98"/>
  <c r="P98"/>
  <c r="J99"/>
  <c r="Q99"/>
  <c r="K99"/>
  <c r="O99"/>
  <c r="P99"/>
  <c r="J100"/>
  <c r="Q100"/>
  <c r="K100"/>
  <c r="O100"/>
  <c r="P100"/>
  <c r="J101"/>
  <c r="Q101"/>
  <c r="K101"/>
  <c r="O101"/>
  <c r="P101"/>
  <c r="J102"/>
  <c r="Q102"/>
  <c r="Q4"/>
  <c r="AC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B14"/>
  <c r="B15"/>
  <c r="B16"/>
  <c r="B17"/>
  <c r="K102"/>
  <c r="O102"/>
  <c r="P102"/>
  <c r="J105"/>
  <c r="J104"/>
  <c r="AA102"/>
  <c r="Z102"/>
  <c r="Y102"/>
  <c r="M10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AA101"/>
  <c r="Z101"/>
  <c r="Y101"/>
  <c r="M101"/>
  <c r="AA100"/>
  <c r="Z100"/>
  <c r="Y100"/>
  <c r="M100"/>
  <c r="AA99"/>
  <c r="Z99"/>
  <c r="Y99"/>
  <c r="M99"/>
  <c r="AA98"/>
  <c r="Z98"/>
  <c r="Y98"/>
  <c r="M98"/>
  <c r="AA97"/>
  <c r="Z97"/>
  <c r="Y97"/>
  <c r="M97"/>
  <c r="AA96"/>
  <c r="Z96"/>
  <c r="Y96"/>
  <c r="M96"/>
  <c r="AA95"/>
  <c r="Z95"/>
  <c r="Y95"/>
  <c r="M95"/>
  <c r="AA94"/>
  <c r="Z94"/>
  <c r="Y94"/>
  <c r="M94"/>
  <c r="AA93"/>
  <c r="Z93"/>
  <c r="Y93"/>
  <c r="M93"/>
  <c r="AA92"/>
  <c r="Z92"/>
  <c r="Y92"/>
  <c r="M92"/>
  <c r="AA91"/>
  <c r="Z91"/>
  <c r="Y91"/>
  <c r="M91"/>
  <c r="AA90"/>
  <c r="Z90"/>
  <c r="Y90"/>
  <c r="M90"/>
  <c r="AA89"/>
  <c r="Z89"/>
  <c r="Y89"/>
  <c r="M89"/>
  <c r="AA88"/>
  <c r="Z88"/>
  <c r="Y88"/>
  <c r="M88"/>
  <c r="AA87"/>
  <c r="Z87"/>
  <c r="Y87"/>
  <c r="M87"/>
  <c r="AA86"/>
  <c r="Z86"/>
  <c r="Y86"/>
  <c r="M86"/>
  <c r="AA85"/>
  <c r="Z85"/>
  <c r="Y85"/>
  <c r="M85"/>
  <c r="AA84"/>
  <c r="Z84"/>
  <c r="Y84"/>
  <c r="M84"/>
  <c r="AA83"/>
  <c r="Z83"/>
  <c r="Y83"/>
  <c r="M83"/>
  <c r="AA82"/>
  <c r="Z82"/>
  <c r="Y82"/>
  <c r="M82"/>
  <c r="AA81"/>
  <c r="Z81"/>
  <c r="Y81"/>
  <c r="M81"/>
  <c r="AA80"/>
  <c r="Z80"/>
  <c r="Y80"/>
  <c r="M80"/>
  <c r="AA79"/>
  <c r="Z79"/>
  <c r="Y79"/>
  <c r="M79"/>
  <c r="AA78"/>
  <c r="Z78"/>
  <c r="Y78"/>
  <c r="M78"/>
  <c r="AA77"/>
  <c r="Z77"/>
  <c r="Y77"/>
  <c r="M77"/>
  <c r="AA76"/>
  <c r="Z76"/>
  <c r="Y76"/>
  <c r="M76"/>
  <c r="AA75"/>
  <c r="Z75"/>
  <c r="Y75"/>
  <c r="M75"/>
  <c r="AA74"/>
  <c r="Z74"/>
  <c r="Y74"/>
  <c r="M74"/>
  <c r="AA73"/>
  <c r="Z73"/>
  <c r="Y73"/>
  <c r="M73"/>
  <c r="AA72"/>
  <c r="Z72"/>
  <c r="Y72"/>
  <c r="M72"/>
  <c r="AA71"/>
  <c r="Z71"/>
  <c r="Y71"/>
  <c r="M71"/>
  <c r="AA70"/>
  <c r="Z70"/>
  <c r="Y70"/>
  <c r="M70"/>
  <c r="AA69"/>
  <c r="Z69"/>
  <c r="Y69"/>
  <c r="M69"/>
  <c r="AA68"/>
  <c r="Z68"/>
  <c r="Y68"/>
  <c r="M68"/>
  <c r="AA67"/>
  <c r="Z67"/>
  <c r="Y67"/>
  <c r="M67"/>
  <c r="AA66"/>
  <c r="Z66"/>
  <c r="Y66"/>
  <c r="M66"/>
  <c r="AA65"/>
  <c r="Z65"/>
  <c r="Y65"/>
  <c r="M65"/>
  <c r="AA64"/>
  <c r="Z64"/>
  <c r="Y64"/>
  <c r="M64"/>
  <c r="AA63"/>
  <c r="Z63"/>
  <c r="Y63"/>
  <c r="M63"/>
  <c r="AA62"/>
  <c r="Z62"/>
  <c r="Y62"/>
  <c r="M62"/>
  <c r="AA61"/>
  <c r="Z61"/>
  <c r="Y61"/>
  <c r="M61"/>
  <c r="AA60"/>
  <c r="Z60"/>
  <c r="Y60"/>
  <c r="M60"/>
  <c r="AA59"/>
  <c r="Z59"/>
  <c r="Y59"/>
  <c r="M59"/>
  <c r="AA58"/>
  <c r="Z58"/>
  <c r="Y58"/>
  <c r="M58"/>
  <c r="AA57"/>
  <c r="Z57"/>
  <c r="Y57"/>
  <c r="M57"/>
  <c r="AA56"/>
  <c r="Z56"/>
  <c r="Y56"/>
  <c r="M56"/>
  <c r="AA55"/>
  <c r="Z55"/>
  <c r="Y55"/>
  <c r="M55"/>
  <c r="AA54"/>
  <c r="Z54"/>
  <c r="Y54"/>
  <c r="M54"/>
  <c r="AA53"/>
  <c r="Z53"/>
  <c r="Y53"/>
  <c r="M53"/>
  <c r="AA52"/>
  <c r="Z52"/>
  <c r="Y52"/>
  <c r="M52"/>
  <c r="AA51"/>
  <c r="Z51"/>
  <c r="Y51"/>
  <c r="M51"/>
  <c r="AA50"/>
  <c r="Z50"/>
  <c r="Y50"/>
  <c r="M50"/>
  <c r="AA49"/>
  <c r="Z49"/>
  <c r="Y49"/>
  <c r="M49"/>
  <c r="AA48"/>
  <c r="Z48"/>
  <c r="Y48"/>
  <c r="M48"/>
  <c r="AA47"/>
  <c r="Z47"/>
  <c r="Y47"/>
  <c r="M47"/>
  <c r="AA46"/>
  <c r="Z46"/>
  <c r="Y46"/>
  <c r="M46"/>
  <c r="AA45"/>
  <c r="Z45"/>
  <c r="Y45"/>
  <c r="M45"/>
  <c r="AA44"/>
  <c r="Z44"/>
  <c r="Y44"/>
  <c r="M44"/>
  <c r="AA43"/>
  <c r="Z43"/>
  <c r="Y43"/>
  <c r="M43"/>
  <c r="AA42"/>
  <c r="Z42"/>
  <c r="Y42"/>
  <c r="M42"/>
  <c r="AA41"/>
  <c r="Z41"/>
  <c r="Y41"/>
  <c r="M41"/>
  <c r="AA40"/>
  <c r="Z40"/>
  <c r="Y40"/>
  <c r="M40"/>
  <c r="AA39"/>
  <c r="Z39"/>
  <c r="Y39"/>
  <c r="M39"/>
  <c r="AA38"/>
  <c r="Z38"/>
  <c r="Y38"/>
  <c r="M38"/>
  <c r="AA37"/>
  <c r="Z37"/>
  <c r="Y37"/>
  <c r="M37"/>
  <c r="AA36"/>
  <c r="Z36"/>
  <c r="Y36"/>
  <c r="M36"/>
  <c r="AA35"/>
  <c r="Z35"/>
  <c r="Y35"/>
  <c r="M35"/>
  <c r="AA34"/>
  <c r="Z34"/>
  <c r="Y34"/>
  <c r="M34"/>
  <c r="AA33"/>
  <c r="Z33"/>
  <c r="Y33"/>
  <c r="M33"/>
  <c r="AA32"/>
  <c r="Z32"/>
  <c r="Y32"/>
  <c r="M32"/>
  <c r="AA31"/>
  <c r="Z31"/>
  <c r="Y31"/>
  <c r="M31"/>
  <c r="AA30"/>
  <c r="Z30"/>
  <c r="Y30"/>
  <c r="M30"/>
  <c r="AA29"/>
  <c r="Z29"/>
  <c r="Y29"/>
  <c r="M29"/>
  <c r="AA28"/>
  <c r="Z28"/>
  <c r="Y28"/>
  <c r="M28"/>
  <c r="AA27"/>
  <c r="Z27"/>
  <c r="Y27"/>
  <c r="M27"/>
  <c r="AA26"/>
  <c r="Z26"/>
  <c r="Y26"/>
  <c r="M26"/>
  <c r="AA25"/>
  <c r="Z25"/>
  <c r="Y25"/>
  <c r="M25"/>
  <c r="AA24"/>
  <c r="Z24"/>
  <c r="Y24"/>
  <c r="M24"/>
  <c r="AA23"/>
  <c r="Z23"/>
  <c r="Y23"/>
  <c r="M23"/>
  <c r="AA22"/>
  <c r="Z22"/>
  <c r="Y22"/>
  <c r="M22"/>
  <c r="AA21"/>
  <c r="Z21"/>
  <c r="Y21"/>
  <c r="M21"/>
  <c r="AA20"/>
  <c r="Z20"/>
  <c r="Y20"/>
  <c r="M20"/>
  <c r="AA19"/>
  <c r="Z19"/>
  <c r="Y19"/>
  <c r="M19"/>
  <c r="AA18"/>
  <c r="Z18"/>
  <c r="Y18"/>
  <c r="M18"/>
  <c r="AA17"/>
  <c r="Z17"/>
  <c r="Y17"/>
  <c r="M17"/>
  <c r="AA16"/>
  <c r="Z16"/>
  <c r="Y16"/>
  <c r="M16"/>
  <c r="AA15"/>
  <c r="Z15"/>
  <c r="Y15"/>
  <c r="M15"/>
  <c r="AA14"/>
  <c r="Z14"/>
  <c r="Y14"/>
  <c r="M14"/>
  <c r="E14"/>
  <c r="AA13"/>
  <c r="Z13"/>
  <c r="Y13"/>
  <c r="M13"/>
  <c r="AA12"/>
  <c r="Z12"/>
  <c r="Y12"/>
  <c r="M12"/>
  <c r="AA11"/>
  <c r="Z11"/>
  <c r="Y11"/>
  <c r="M11"/>
  <c r="AA10"/>
  <c r="Z10"/>
  <c r="Y10"/>
  <c r="M10"/>
  <c r="AA9"/>
  <c r="Z9"/>
  <c r="Y9"/>
  <c r="M9"/>
  <c r="AA8"/>
  <c r="Z8"/>
  <c r="Y8"/>
  <c r="M8"/>
  <c r="AA7"/>
  <c r="Z7"/>
  <c r="Y7"/>
  <c r="M7"/>
  <c r="AA6"/>
  <c r="Z6"/>
  <c r="Y6"/>
  <c r="M6"/>
  <c r="AA5"/>
  <c r="Z5"/>
  <c r="Y5"/>
  <c r="M5"/>
  <c r="AA4"/>
  <c r="Z4"/>
  <c r="Y4"/>
  <c r="M4"/>
  <c r="Y3"/>
  <c r="M3"/>
  <c r="L3" i="1"/>
  <c r="B3"/>
  <c r="B4"/>
  <c r="B5"/>
  <c r="H3"/>
  <c r="M3"/>
  <c r="F4"/>
  <c r="N3"/>
  <c r="B16"/>
  <c r="B17"/>
  <c r="J3"/>
  <c r="P3"/>
  <c r="K4"/>
  <c r="L4"/>
  <c r="B6"/>
  <c r="B7"/>
  <c r="H4"/>
  <c r="M4"/>
  <c r="F5"/>
  <c r="O3"/>
  <c r="N4"/>
  <c r="P4"/>
  <c r="K5"/>
  <c r="L5"/>
  <c r="O4"/>
  <c r="N5"/>
  <c r="P5"/>
  <c r="O5"/>
  <c r="H5"/>
  <c r="M5"/>
  <c r="F6"/>
  <c r="K6"/>
  <c r="L6"/>
  <c r="N6"/>
  <c r="J6"/>
  <c r="P6"/>
  <c r="F7"/>
  <c r="K7"/>
  <c r="H6"/>
  <c r="M6"/>
  <c r="L7"/>
  <c r="F8"/>
  <c r="F9"/>
  <c r="F10"/>
  <c r="F11"/>
  <c r="F12"/>
  <c r="F13"/>
  <c r="F14"/>
  <c r="F15"/>
  <c r="F16"/>
  <c r="F17"/>
  <c r="F18"/>
  <c r="F19"/>
  <c r="F20"/>
  <c r="F21"/>
  <c r="F22"/>
  <c r="O6"/>
  <c r="N7"/>
  <c r="P7"/>
  <c r="K8"/>
  <c r="H7"/>
  <c r="M7"/>
  <c r="B8"/>
  <c r="H20"/>
  <c r="H18"/>
  <c r="H16"/>
  <c r="H14"/>
  <c r="H12"/>
  <c r="H10"/>
  <c r="H8"/>
  <c r="J5"/>
  <c r="J19"/>
  <c r="J4"/>
  <c r="J8"/>
  <c r="J10"/>
  <c r="J12"/>
  <c r="J14"/>
  <c r="J16"/>
  <c r="J18"/>
  <c r="J20"/>
  <c r="J22"/>
  <c r="J7"/>
  <c r="J9"/>
  <c r="J11"/>
  <c r="J13"/>
  <c r="J15"/>
  <c r="J17"/>
  <c r="J21"/>
  <c r="H22"/>
  <c r="H21"/>
  <c r="H19"/>
  <c r="H17"/>
  <c r="H15"/>
  <c r="H13"/>
  <c r="H11"/>
  <c r="H9"/>
  <c r="L8"/>
  <c r="O7"/>
  <c r="N8"/>
  <c r="M8"/>
  <c r="O8"/>
  <c r="P8"/>
  <c r="K9"/>
  <c r="L9"/>
  <c r="N9"/>
  <c r="M9"/>
  <c r="P9"/>
  <c r="K10"/>
  <c r="O9"/>
  <c r="L10"/>
  <c r="N10"/>
  <c r="P10"/>
  <c r="K11"/>
  <c r="M10"/>
  <c r="L11"/>
  <c r="O10"/>
  <c r="N11"/>
  <c r="P11"/>
  <c r="K12"/>
  <c r="M11"/>
  <c r="L12"/>
  <c r="O11"/>
  <c r="N12"/>
  <c r="P12"/>
  <c r="K13"/>
  <c r="M12"/>
  <c r="L13"/>
  <c r="M13"/>
  <c r="O12"/>
  <c r="N13"/>
  <c r="P13"/>
  <c r="K14"/>
  <c r="O13"/>
  <c r="L14"/>
  <c r="N14"/>
  <c r="P14"/>
  <c r="K15"/>
  <c r="M14"/>
  <c r="L15"/>
  <c r="O14"/>
  <c r="N15"/>
  <c r="O15"/>
  <c r="P15"/>
  <c r="K16"/>
  <c r="M15"/>
  <c r="L16"/>
  <c r="N16"/>
  <c r="P16"/>
  <c r="K17"/>
  <c r="M16"/>
  <c r="O16"/>
  <c r="L17"/>
  <c r="N17"/>
  <c r="M17"/>
  <c r="P17"/>
  <c r="K18"/>
  <c r="O17"/>
  <c r="L18"/>
  <c r="N18"/>
  <c r="O18"/>
  <c r="P18"/>
  <c r="K19"/>
  <c r="M18"/>
  <c r="L19"/>
  <c r="N19"/>
  <c r="P19"/>
  <c r="K20"/>
  <c r="M19"/>
  <c r="O19"/>
  <c r="L20"/>
  <c r="N20"/>
  <c r="M20"/>
  <c r="P20"/>
  <c r="K21"/>
  <c r="O20"/>
  <c r="L21"/>
  <c r="N21"/>
  <c r="M21"/>
  <c r="P21"/>
  <c r="K22"/>
  <c r="O21"/>
  <c r="L22"/>
  <c r="M22"/>
  <c r="N22"/>
  <c r="P22"/>
  <c r="O22"/>
</calcChain>
</file>

<file path=xl/sharedStrings.xml><?xml version="1.0" encoding="utf-8"?>
<sst xmlns="http://schemas.openxmlformats.org/spreadsheetml/2006/main" count="62" uniqueCount="51">
  <si>
    <t>P(x)</t>
  </si>
  <si>
    <t>the time to receive an order</t>
  </si>
  <si>
    <t>simulated simple</t>
  </si>
  <si>
    <t>random</t>
  </si>
  <si>
    <t>an order receive (mo.)</t>
  </si>
  <si>
    <t>idle</t>
  </si>
  <si>
    <t xml:space="preserve">time system </t>
  </si>
  <si>
    <t>finish clock</t>
  </si>
  <si>
    <t>intervals</t>
  </si>
  <si>
    <t xml:space="preserve">service time </t>
  </si>
  <si>
    <t xml:space="preserve">time </t>
  </si>
  <si>
    <t>one drive-though teller window</t>
  </si>
  <si>
    <t>random#</t>
  </si>
  <si>
    <t xml:space="preserve">interval </t>
  </si>
  <si>
    <t xml:space="preserve">percetage </t>
  </si>
  <si>
    <t xml:space="preserve">average waiting time </t>
  </si>
  <si>
    <t>utilization for each system</t>
  </si>
  <si>
    <t>two drive-though teller window</t>
  </si>
  <si>
    <t>Month</t>
  </si>
  <si>
    <t>Order placed</t>
  </si>
  <si>
    <t>demand</t>
  </si>
  <si>
    <t>Stock</t>
  </si>
  <si>
    <t>Items sold</t>
  </si>
  <si>
    <t>Arrival Clock</t>
  </si>
  <si>
    <t>Awaiting Order</t>
  </si>
  <si>
    <t>Order Arrived</t>
  </si>
  <si>
    <t>Demand</t>
  </si>
  <si>
    <t>Time</t>
  </si>
  <si>
    <t>Cummulative</t>
  </si>
  <si>
    <t>Intervals</t>
    <phoneticPr fontId="0" type="noConversion"/>
  </si>
  <si>
    <t>Service Time</t>
    <phoneticPr fontId="0" type="noConversion"/>
  </si>
  <si>
    <t xml:space="preserve">Arrival </t>
    <phoneticPr fontId="0" type="noConversion"/>
  </si>
  <si>
    <t>Waiting 1</t>
    <phoneticPr fontId="0" type="noConversion"/>
  </si>
  <si>
    <t>Waiting 2</t>
    <phoneticPr fontId="0" type="noConversion"/>
  </si>
  <si>
    <t>Actual Wait</t>
    <phoneticPr fontId="0" type="noConversion"/>
  </si>
  <si>
    <t>Idle 1</t>
    <phoneticPr fontId="0" type="noConversion"/>
  </si>
  <si>
    <t>Idle 2</t>
    <phoneticPr fontId="0" type="noConversion"/>
  </si>
  <si>
    <t>Random</t>
  </si>
  <si>
    <t>Time System 1</t>
    <phoneticPr fontId="0" type="noConversion"/>
  </si>
  <si>
    <t>Time System 2</t>
    <phoneticPr fontId="0" type="noConversion"/>
  </si>
  <si>
    <t>Finish 1</t>
    <phoneticPr fontId="0" type="noConversion"/>
  </si>
  <si>
    <t>Finish 2</t>
    <phoneticPr fontId="0" type="noConversion"/>
  </si>
  <si>
    <t>Mean</t>
  </si>
  <si>
    <t>Car #</t>
  </si>
  <si>
    <t>Line Choice</t>
  </si>
  <si>
    <t>Queue Length</t>
  </si>
  <si>
    <t>Length 1</t>
  </si>
  <si>
    <t>Length 2</t>
  </si>
  <si>
    <t>Wait</t>
  </si>
  <si>
    <t>Service Time</t>
  </si>
  <si>
    <t>Arrival Intervals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</si>
</sst>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C15" sqref="C15"/>
    </sheetView>
  </sheetViews>
  <sheetFormatPr defaultRowHeight="15"/>
  <cols>
    <col min="2" max="2" width="12.85546875" bestFit="1" customWidth="1"/>
    <col min="10" max="10" width="21" bestFit="1" customWidth="1"/>
    <col min="11" max="13" width="21" style="3" customWidth="1"/>
    <col min="14" max="14" width="12.42578125" bestFit="1" customWidth="1"/>
    <col min="15" max="15" width="14.5703125" style="3" bestFit="1" customWidth="1"/>
  </cols>
  <sheetData>
    <row r="1" spans="1:17">
      <c r="A1" t="s">
        <v>0</v>
      </c>
      <c r="B1" s="3" t="s">
        <v>28</v>
      </c>
      <c r="C1" s="3" t="s">
        <v>26</v>
      </c>
      <c r="F1" t="s">
        <v>2</v>
      </c>
    </row>
    <row r="2" spans="1:17">
      <c r="A2" s="2">
        <v>0.04</v>
      </c>
      <c r="B2">
        <v>0</v>
      </c>
      <c r="C2">
        <v>0</v>
      </c>
      <c r="F2" s="3" t="s">
        <v>18</v>
      </c>
      <c r="G2" t="s">
        <v>3</v>
      </c>
      <c r="H2" s="3" t="s">
        <v>20</v>
      </c>
      <c r="I2" t="s">
        <v>3</v>
      </c>
      <c r="J2" t="s">
        <v>4</v>
      </c>
      <c r="K2" s="3" t="s">
        <v>25</v>
      </c>
      <c r="L2" s="3" t="s">
        <v>21</v>
      </c>
      <c r="M2" s="3" t="s">
        <v>22</v>
      </c>
      <c r="N2" s="3" t="s">
        <v>19</v>
      </c>
      <c r="O2" s="3" t="s">
        <v>24</v>
      </c>
      <c r="P2" s="3" t="s">
        <v>23</v>
      </c>
    </row>
    <row r="3" spans="1:17">
      <c r="A3" s="2">
        <v>0.08</v>
      </c>
      <c r="B3">
        <f>A2+B2</f>
        <v>0.04</v>
      </c>
      <c r="C3">
        <v>1</v>
      </c>
      <c r="F3">
        <v>1</v>
      </c>
      <c r="G3">
        <v>3.8180063271352926E-2</v>
      </c>
      <c r="H3" s="3">
        <f t="shared" ref="H3:H22" si="0">VLOOKUP(G3,$B$2:$C$8,2)</f>
        <v>0</v>
      </c>
      <c r="I3">
        <v>0.87593014187317175</v>
      </c>
      <c r="J3" s="3">
        <f>VLOOKUP(I3,$B$15:$C$17,2)</f>
        <v>2</v>
      </c>
      <c r="K3" s="3" t="b">
        <v>1</v>
      </c>
      <c r="L3" s="3">
        <f>5*K3</f>
        <v>5</v>
      </c>
      <c r="M3" s="3">
        <f>MIN(H3,L3)</f>
        <v>0</v>
      </c>
      <c r="N3" s="3" t="b">
        <f>L3&lt;=5</f>
        <v>1</v>
      </c>
      <c r="O3" s="3" t="b">
        <f>N3</f>
        <v>1</v>
      </c>
      <c r="P3">
        <f>IF(N3,F3+J3,99)</f>
        <v>3</v>
      </c>
      <c r="Q3" s="2"/>
    </row>
    <row r="4" spans="1:17">
      <c r="A4" s="2">
        <v>0.28000000000000003</v>
      </c>
      <c r="B4" s="2">
        <f t="shared" ref="B4:B8" si="1">A3+B3</f>
        <v>0.12</v>
      </c>
      <c r="C4">
        <v>2</v>
      </c>
      <c r="F4">
        <f>F3+1</f>
        <v>2</v>
      </c>
      <c r="G4" s="2">
        <v>0.56282323591516203</v>
      </c>
      <c r="H4" s="2">
        <f t="shared" si="0"/>
        <v>3</v>
      </c>
      <c r="I4" s="2">
        <v>0.44098576815826229</v>
      </c>
      <c r="J4">
        <f>VLOOKUP(I4,$B$15:$C$17,2)</f>
        <v>1</v>
      </c>
      <c r="K4" s="3" t="b">
        <f>F4=P3</f>
        <v>0</v>
      </c>
      <c r="L4" s="3">
        <f>L3-M3+5*K4</f>
        <v>5</v>
      </c>
      <c r="M4" s="3">
        <f>MIN(H4,L4)</f>
        <v>3</v>
      </c>
      <c r="N4" s="3" t="b">
        <f>AND(L4&lt;=5,NOT(O3))</f>
        <v>0</v>
      </c>
      <c r="O4" s="3" t="b">
        <f>OR(N4,AND(O3,NOT(K4)))</f>
        <v>1</v>
      </c>
      <c r="P4" s="3">
        <f>IF(N4,F4+J4,P3)</f>
        <v>3</v>
      </c>
      <c r="Q4" s="2"/>
    </row>
    <row r="5" spans="1:17">
      <c r="A5" s="2">
        <v>0.4</v>
      </c>
      <c r="B5" s="2">
        <f t="shared" si="1"/>
        <v>0.4</v>
      </c>
      <c r="C5">
        <v>3</v>
      </c>
      <c r="F5" s="2">
        <f t="shared" ref="F5:F22" si="2">F4+1</f>
        <v>3</v>
      </c>
      <c r="G5" s="2">
        <v>0.54725961425497849</v>
      </c>
      <c r="H5" s="2">
        <f t="shared" si="0"/>
        <v>3</v>
      </c>
      <c r="I5" s="2">
        <v>0.82392466502827999</v>
      </c>
      <c r="J5" s="2">
        <f t="shared" ref="J5:J22" si="3">VLOOKUP(I5,$B$15:$C$17,2)</f>
        <v>2</v>
      </c>
      <c r="K5" s="3" t="b">
        <f t="shared" ref="K5:K22" si="4">F5=P4</f>
        <v>1</v>
      </c>
      <c r="L5" s="3">
        <f t="shared" ref="L5:L22" si="5">L4-M4+5*K5</f>
        <v>7</v>
      </c>
      <c r="M5" s="3">
        <f t="shared" ref="M5:M22" si="6">MIN(H5,L5)</f>
        <v>3</v>
      </c>
      <c r="N5" s="3" t="b">
        <f t="shared" ref="N5:N22" si="7">AND(L5&lt;=5,NOT(O4))</f>
        <v>0</v>
      </c>
      <c r="O5" s="3" t="b">
        <f t="shared" ref="O5:O22" si="8">OR(N5,AND(O4,NOT(K5)))</f>
        <v>0</v>
      </c>
      <c r="P5" s="3">
        <f t="shared" ref="P5:P22" si="9">IF(N5,F5+J5,P4)</f>
        <v>3</v>
      </c>
      <c r="Q5" s="2"/>
    </row>
    <row r="6" spans="1:17">
      <c r="A6" s="2">
        <v>0.16</v>
      </c>
      <c r="B6" s="2">
        <f t="shared" si="1"/>
        <v>0.8</v>
      </c>
      <c r="C6">
        <v>4</v>
      </c>
      <c r="F6" s="2">
        <f t="shared" si="2"/>
        <v>4</v>
      </c>
      <c r="G6" s="2">
        <v>0.34489621236992674</v>
      </c>
      <c r="H6" s="2">
        <f t="shared" si="0"/>
        <v>2</v>
      </c>
      <c r="I6" s="2">
        <v>0.9489810595486885</v>
      </c>
      <c r="J6" s="2">
        <f t="shared" si="3"/>
        <v>3</v>
      </c>
      <c r="K6" s="3" t="b">
        <f t="shared" si="4"/>
        <v>0</v>
      </c>
      <c r="L6" s="3">
        <f t="shared" si="5"/>
        <v>4</v>
      </c>
      <c r="M6" s="3">
        <f t="shared" si="6"/>
        <v>2</v>
      </c>
      <c r="N6" s="3" t="b">
        <f t="shared" si="7"/>
        <v>1</v>
      </c>
      <c r="O6" s="3" t="b">
        <f t="shared" si="8"/>
        <v>1</v>
      </c>
      <c r="P6" s="3">
        <f t="shared" si="9"/>
        <v>7</v>
      </c>
      <c r="Q6" s="2"/>
    </row>
    <row r="7" spans="1:17">
      <c r="A7" s="2">
        <v>0.02</v>
      </c>
      <c r="B7" s="2">
        <f t="shared" si="1"/>
        <v>0.96000000000000008</v>
      </c>
      <c r="C7">
        <v>5</v>
      </c>
      <c r="F7" s="2">
        <f t="shared" si="2"/>
        <v>5</v>
      </c>
      <c r="G7" s="2">
        <v>0.4865609828963644</v>
      </c>
      <c r="H7" s="2">
        <f t="shared" si="0"/>
        <v>3</v>
      </c>
      <c r="I7" s="2">
        <v>0.6366870697612157</v>
      </c>
      <c r="J7" s="2">
        <f t="shared" si="3"/>
        <v>2</v>
      </c>
      <c r="K7" s="3" t="b">
        <f t="shared" si="4"/>
        <v>0</v>
      </c>
      <c r="L7" s="3">
        <f t="shared" si="5"/>
        <v>2</v>
      </c>
      <c r="M7" s="3">
        <f t="shared" si="6"/>
        <v>2</v>
      </c>
      <c r="N7" s="3" t="b">
        <f t="shared" si="7"/>
        <v>0</v>
      </c>
      <c r="O7" s="3" t="b">
        <f t="shared" si="8"/>
        <v>1</v>
      </c>
      <c r="P7" s="3">
        <f t="shared" si="9"/>
        <v>7</v>
      </c>
      <c r="Q7" s="2"/>
    </row>
    <row r="8" spans="1:17">
      <c r="A8" s="2">
        <v>0.02</v>
      </c>
      <c r="B8" s="2">
        <f t="shared" si="1"/>
        <v>0.98000000000000009</v>
      </c>
      <c r="C8">
        <v>6</v>
      </c>
      <c r="F8" s="2">
        <f t="shared" si="2"/>
        <v>6</v>
      </c>
      <c r="G8" s="2">
        <v>0.25756073766922083</v>
      </c>
      <c r="H8" s="2">
        <f t="shared" si="0"/>
        <v>2</v>
      </c>
      <c r="I8" s="2">
        <v>0.68303880477029688</v>
      </c>
      <c r="J8" s="2">
        <f t="shared" si="3"/>
        <v>2</v>
      </c>
      <c r="K8" s="3" t="b">
        <f t="shared" si="4"/>
        <v>0</v>
      </c>
      <c r="L8" s="3">
        <f t="shared" si="5"/>
        <v>0</v>
      </c>
      <c r="M8" s="3">
        <f t="shared" si="6"/>
        <v>0</v>
      </c>
      <c r="N8" s="3" t="b">
        <f t="shared" si="7"/>
        <v>0</v>
      </c>
      <c r="O8" s="3" t="b">
        <f t="shared" si="8"/>
        <v>1</v>
      </c>
      <c r="P8" s="3">
        <f t="shared" si="9"/>
        <v>7</v>
      </c>
      <c r="Q8" s="2"/>
    </row>
    <row r="9" spans="1:17">
      <c r="A9" s="1"/>
      <c r="F9" s="2">
        <f t="shared" si="2"/>
        <v>7</v>
      </c>
      <c r="G9" s="2">
        <v>0.20673195935691668</v>
      </c>
      <c r="H9" s="2">
        <f t="shared" si="0"/>
        <v>2</v>
      </c>
      <c r="I9" s="2">
        <v>0.10932752418709102</v>
      </c>
      <c r="J9" s="2">
        <f t="shared" si="3"/>
        <v>1</v>
      </c>
      <c r="K9" s="3" t="b">
        <f t="shared" si="4"/>
        <v>1</v>
      </c>
      <c r="L9" s="3">
        <f t="shared" si="5"/>
        <v>5</v>
      </c>
      <c r="M9" s="3">
        <f t="shared" si="6"/>
        <v>2</v>
      </c>
      <c r="N9" s="3" t="b">
        <f t="shared" si="7"/>
        <v>0</v>
      </c>
      <c r="O9" s="3" t="b">
        <f t="shared" si="8"/>
        <v>0</v>
      </c>
      <c r="P9" s="3">
        <f t="shared" si="9"/>
        <v>7</v>
      </c>
      <c r="Q9" s="2"/>
    </row>
    <row r="10" spans="1:17">
      <c r="A10" s="1"/>
      <c r="F10" s="2">
        <f t="shared" si="2"/>
        <v>8</v>
      </c>
      <c r="G10" s="2">
        <v>0.69766152511307788</v>
      </c>
      <c r="H10" s="2">
        <f t="shared" si="0"/>
        <v>3</v>
      </c>
      <c r="I10" s="2">
        <v>0.30504259580439774</v>
      </c>
      <c r="J10" s="2">
        <f t="shared" si="3"/>
        <v>1</v>
      </c>
      <c r="K10" s="3" t="b">
        <f t="shared" si="4"/>
        <v>0</v>
      </c>
      <c r="L10" s="3">
        <f t="shared" si="5"/>
        <v>3</v>
      </c>
      <c r="M10" s="3">
        <f t="shared" si="6"/>
        <v>3</v>
      </c>
      <c r="N10" s="3" t="b">
        <f t="shared" si="7"/>
        <v>1</v>
      </c>
      <c r="O10" s="3" t="b">
        <f t="shared" si="8"/>
        <v>1</v>
      </c>
      <c r="P10" s="3">
        <f t="shared" si="9"/>
        <v>9</v>
      </c>
      <c r="Q10" s="2"/>
    </row>
    <row r="11" spans="1:17">
      <c r="F11" s="2">
        <f t="shared" si="2"/>
        <v>9</v>
      </c>
      <c r="G11" s="2">
        <v>0.9288905167834276</v>
      </c>
      <c r="H11" s="2">
        <f t="shared" si="0"/>
        <v>4</v>
      </c>
      <c r="I11" s="2">
        <v>0.61402398473829756</v>
      </c>
      <c r="J11" s="2">
        <f t="shared" si="3"/>
        <v>2</v>
      </c>
      <c r="K11" s="3" t="b">
        <f t="shared" si="4"/>
        <v>1</v>
      </c>
      <c r="L11" s="3">
        <f t="shared" si="5"/>
        <v>5</v>
      </c>
      <c r="M11" s="3">
        <f t="shared" si="6"/>
        <v>4</v>
      </c>
      <c r="N11" s="3" t="b">
        <f t="shared" si="7"/>
        <v>0</v>
      </c>
      <c r="O11" s="3" t="b">
        <f t="shared" si="8"/>
        <v>0</v>
      </c>
      <c r="P11" s="3">
        <f t="shared" si="9"/>
        <v>9</v>
      </c>
      <c r="Q11" s="2"/>
    </row>
    <row r="12" spans="1:17">
      <c r="F12" s="2">
        <f t="shared" si="2"/>
        <v>10</v>
      </c>
      <c r="G12" s="2">
        <v>0.75525077720836742</v>
      </c>
      <c r="H12" s="2">
        <f t="shared" si="0"/>
        <v>3</v>
      </c>
      <c r="I12" s="2">
        <v>0.78481297203942102</v>
      </c>
      <c r="J12" s="2">
        <f t="shared" si="3"/>
        <v>2</v>
      </c>
      <c r="K12" s="3" t="b">
        <f t="shared" si="4"/>
        <v>0</v>
      </c>
      <c r="L12" s="3">
        <f t="shared" si="5"/>
        <v>1</v>
      </c>
      <c r="M12" s="3">
        <f t="shared" si="6"/>
        <v>1</v>
      </c>
      <c r="N12" s="3" t="b">
        <f t="shared" si="7"/>
        <v>1</v>
      </c>
      <c r="O12" s="3" t="b">
        <f t="shared" si="8"/>
        <v>1</v>
      </c>
      <c r="P12" s="3">
        <f t="shared" si="9"/>
        <v>12</v>
      </c>
      <c r="Q12" s="2"/>
    </row>
    <row r="13" spans="1:17">
      <c r="A13" t="s">
        <v>1</v>
      </c>
      <c r="F13" s="2">
        <f t="shared" si="2"/>
        <v>11</v>
      </c>
      <c r="G13" s="2">
        <v>4.1948099965252172E-2</v>
      </c>
      <c r="H13" s="2">
        <f t="shared" si="0"/>
        <v>1</v>
      </c>
      <c r="I13" s="2">
        <v>0.98592914666271536</v>
      </c>
      <c r="J13" s="2">
        <f t="shared" si="3"/>
        <v>3</v>
      </c>
      <c r="K13" s="3" t="b">
        <f t="shared" si="4"/>
        <v>0</v>
      </c>
      <c r="L13" s="3">
        <f t="shared" si="5"/>
        <v>0</v>
      </c>
      <c r="M13" s="3">
        <f t="shared" si="6"/>
        <v>0</v>
      </c>
      <c r="N13" s="3" t="b">
        <f t="shared" si="7"/>
        <v>0</v>
      </c>
      <c r="O13" s="3" t="b">
        <f t="shared" si="8"/>
        <v>1</v>
      </c>
      <c r="P13" s="3">
        <f t="shared" si="9"/>
        <v>12</v>
      </c>
      <c r="Q13" s="2"/>
    </row>
    <row r="14" spans="1:17">
      <c r="A14" t="s">
        <v>0</v>
      </c>
      <c r="B14" s="3" t="s">
        <v>28</v>
      </c>
      <c r="C14" s="3" t="s">
        <v>27</v>
      </c>
      <c r="F14" s="2">
        <f t="shared" si="2"/>
        <v>12</v>
      </c>
      <c r="G14" s="2">
        <v>0.45561740934544037</v>
      </c>
      <c r="H14" s="2">
        <f t="shared" si="0"/>
        <v>3</v>
      </c>
      <c r="I14" s="2">
        <v>0.3307894230124574</v>
      </c>
      <c r="J14" s="2">
        <f t="shared" si="3"/>
        <v>1</v>
      </c>
      <c r="K14" s="3" t="b">
        <f t="shared" si="4"/>
        <v>1</v>
      </c>
      <c r="L14" s="3">
        <f t="shared" si="5"/>
        <v>5</v>
      </c>
      <c r="M14" s="3">
        <f t="shared" si="6"/>
        <v>3</v>
      </c>
      <c r="N14" s="3" t="b">
        <f t="shared" si="7"/>
        <v>0</v>
      </c>
      <c r="O14" s="3" t="b">
        <f t="shared" si="8"/>
        <v>0</v>
      </c>
      <c r="P14" s="3">
        <f t="shared" si="9"/>
        <v>12</v>
      </c>
      <c r="Q14" s="2"/>
    </row>
    <row r="15" spans="1:17">
      <c r="A15">
        <v>0.6</v>
      </c>
      <c r="B15">
        <v>0</v>
      </c>
      <c r="C15">
        <v>1</v>
      </c>
      <c r="F15" s="2">
        <f t="shared" si="2"/>
        <v>13</v>
      </c>
      <c r="G15" s="2">
        <v>0.42627552401183999</v>
      </c>
      <c r="H15" s="2">
        <f t="shared" si="0"/>
        <v>3</v>
      </c>
      <c r="I15" s="2">
        <v>0.48044432777478885</v>
      </c>
      <c r="J15" s="2">
        <f t="shared" si="3"/>
        <v>1</v>
      </c>
      <c r="K15" s="3" t="b">
        <f t="shared" si="4"/>
        <v>0</v>
      </c>
      <c r="L15" s="3">
        <f t="shared" si="5"/>
        <v>2</v>
      </c>
      <c r="M15" s="3">
        <f t="shared" si="6"/>
        <v>2</v>
      </c>
      <c r="N15" s="3" t="b">
        <f t="shared" si="7"/>
        <v>1</v>
      </c>
      <c r="O15" s="3" t="b">
        <f t="shared" si="8"/>
        <v>1</v>
      </c>
      <c r="P15" s="3">
        <f t="shared" si="9"/>
        <v>14</v>
      </c>
      <c r="Q15" s="2"/>
    </row>
    <row r="16" spans="1:17">
      <c r="A16">
        <v>0.3</v>
      </c>
      <c r="B16">
        <f>A15+B15</f>
        <v>0.6</v>
      </c>
      <c r="C16">
        <v>2</v>
      </c>
      <c r="F16" s="2">
        <f t="shared" si="2"/>
        <v>14</v>
      </c>
      <c r="G16" s="2">
        <v>0.97656013897427718</v>
      </c>
      <c r="H16" s="2">
        <f t="shared" si="0"/>
        <v>5</v>
      </c>
      <c r="I16" s="2">
        <v>0.99452452330789098</v>
      </c>
      <c r="J16" s="2">
        <f t="shared" si="3"/>
        <v>3</v>
      </c>
      <c r="K16" s="3" t="b">
        <f t="shared" si="4"/>
        <v>1</v>
      </c>
      <c r="L16" s="3">
        <f t="shared" si="5"/>
        <v>5</v>
      </c>
      <c r="M16" s="3">
        <f t="shared" si="6"/>
        <v>5</v>
      </c>
      <c r="N16" s="3" t="b">
        <f t="shared" si="7"/>
        <v>0</v>
      </c>
      <c r="O16" s="3" t="b">
        <f t="shared" si="8"/>
        <v>0</v>
      </c>
      <c r="P16" s="3">
        <f t="shared" si="9"/>
        <v>14</v>
      </c>
      <c r="Q16" s="2"/>
    </row>
    <row r="17" spans="1:17">
      <c r="A17">
        <v>0.1</v>
      </c>
      <c r="B17" s="2">
        <f>A16+B16</f>
        <v>0.89999999999999991</v>
      </c>
      <c r="C17">
        <v>3</v>
      </c>
      <c r="F17" s="2">
        <f t="shared" si="2"/>
        <v>15</v>
      </c>
      <c r="G17" s="2">
        <v>0.34037816947433386</v>
      </c>
      <c r="H17" s="2">
        <f t="shared" si="0"/>
        <v>2</v>
      </c>
      <c r="I17" s="2">
        <v>0.30262188154941516</v>
      </c>
      <c r="J17" s="2">
        <f t="shared" si="3"/>
        <v>1</v>
      </c>
      <c r="K17" s="3" t="b">
        <f t="shared" si="4"/>
        <v>0</v>
      </c>
      <c r="L17" s="3">
        <f t="shared" si="5"/>
        <v>0</v>
      </c>
      <c r="M17" s="3">
        <f t="shared" si="6"/>
        <v>0</v>
      </c>
      <c r="N17" s="3" t="b">
        <f t="shared" si="7"/>
        <v>1</v>
      </c>
      <c r="O17" s="3" t="b">
        <f t="shared" si="8"/>
        <v>1</v>
      </c>
      <c r="P17" s="3">
        <f t="shared" si="9"/>
        <v>16</v>
      </c>
      <c r="Q17" s="2"/>
    </row>
    <row r="18" spans="1:17">
      <c r="F18" s="2">
        <f t="shared" si="2"/>
        <v>16</v>
      </c>
      <c r="G18" s="2">
        <v>0.53626467505374187</v>
      </c>
      <c r="H18" s="2">
        <f t="shared" si="0"/>
        <v>3</v>
      </c>
      <c r="I18" s="2">
        <v>0.79682615134461254</v>
      </c>
      <c r="J18" s="2">
        <f t="shared" si="3"/>
        <v>2</v>
      </c>
      <c r="K18" s="3" t="b">
        <f t="shared" si="4"/>
        <v>1</v>
      </c>
      <c r="L18" s="3">
        <f t="shared" si="5"/>
        <v>5</v>
      </c>
      <c r="M18" s="3">
        <f t="shared" si="6"/>
        <v>3</v>
      </c>
      <c r="N18" s="3" t="b">
        <f t="shared" si="7"/>
        <v>0</v>
      </c>
      <c r="O18" s="3" t="b">
        <f t="shared" si="8"/>
        <v>0</v>
      </c>
      <c r="P18" s="3">
        <f t="shared" si="9"/>
        <v>16</v>
      </c>
      <c r="Q18" s="2"/>
    </row>
    <row r="19" spans="1:17">
      <c r="F19" s="2">
        <f t="shared" si="2"/>
        <v>17</v>
      </c>
      <c r="G19" s="2">
        <v>0.21918181556114791</v>
      </c>
      <c r="H19" s="2">
        <f t="shared" si="0"/>
        <v>2</v>
      </c>
      <c r="I19" s="2">
        <v>0.62905042092049712</v>
      </c>
      <c r="J19" s="2">
        <f t="shared" si="3"/>
        <v>2</v>
      </c>
      <c r="K19" s="3" t="b">
        <f t="shared" si="4"/>
        <v>0</v>
      </c>
      <c r="L19" s="3">
        <f t="shared" si="5"/>
        <v>2</v>
      </c>
      <c r="M19" s="3">
        <f t="shared" si="6"/>
        <v>2</v>
      </c>
      <c r="N19" s="3" t="b">
        <f t="shared" si="7"/>
        <v>1</v>
      </c>
      <c r="O19" s="3" t="b">
        <f t="shared" si="8"/>
        <v>1</v>
      </c>
      <c r="P19" s="3">
        <f t="shared" si="9"/>
        <v>19</v>
      </c>
      <c r="Q19" s="2"/>
    </row>
    <row r="20" spans="1:17">
      <c r="F20" s="2">
        <f t="shared" si="2"/>
        <v>18</v>
      </c>
      <c r="G20" s="2">
        <v>0.99127852711683095</v>
      </c>
      <c r="H20" s="2">
        <f t="shared" si="0"/>
        <v>6</v>
      </c>
      <c r="I20" s="2">
        <v>0.3495902977633264</v>
      </c>
      <c r="J20" s="2">
        <f t="shared" si="3"/>
        <v>1</v>
      </c>
      <c r="K20" s="3" t="b">
        <f t="shared" si="4"/>
        <v>0</v>
      </c>
      <c r="L20" s="3">
        <f t="shared" si="5"/>
        <v>0</v>
      </c>
      <c r="M20" s="3">
        <f t="shared" si="6"/>
        <v>0</v>
      </c>
      <c r="N20" s="3" t="b">
        <f t="shared" si="7"/>
        <v>0</v>
      </c>
      <c r="O20" s="3" t="b">
        <f t="shared" si="8"/>
        <v>1</v>
      </c>
      <c r="P20" s="3">
        <f t="shared" si="9"/>
        <v>19</v>
      </c>
      <c r="Q20" s="2"/>
    </row>
    <row r="21" spans="1:17">
      <c r="F21" s="2">
        <f t="shared" si="2"/>
        <v>19</v>
      </c>
      <c r="G21" s="2">
        <v>0.31383235335211157</v>
      </c>
      <c r="H21" s="2">
        <f t="shared" si="0"/>
        <v>2</v>
      </c>
      <c r="I21" s="2">
        <v>0.25999157732719314</v>
      </c>
      <c r="J21" s="2">
        <f t="shared" si="3"/>
        <v>1</v>
      </c>
      <c r="K21" s="3" t="b">
        <f t="shared" si="4"/>
        <v>1</v>
      </c>
      <c r="L21" s="3">
        <f t="shared" si="5"/>
        <v>5</v>
      </c>
      <c r="M21" s="3">
        <f t="shared" si="6"/>
        <v>2</v>
      </c>
      <c r="N21" s="3" t="b">
        <f t="shared" si="7"/>
        <v>0</v>
      </c>
      <c r="O21" s="3" t="b">
        <f t="shared" si="8"/>
        <v>0</v>
      </c>
      <c r="P21" s="3">
        <f t="shared" si="9"/>
        <v>19</v>
      </c>
      <c r="Q21" s="2"/>
    </row>
    <row r="22" spans="1:17">
      <c r="F22" s="2">
        <f t="shared" si="2"/>
        <v>20</v>
      </c>
      <c r="G22" s="2">
        <v>0.35539250466182593</v>
      </c>
      <c r="H22" s="2">
        <f t="shared" si="0"/>
        <v>2</v>
      </c>
      <c r="I22" s="2">
        <v>0.21517106763179483</v>
      </c>
      <c r="J22" s="2">
        <f t="shared" si="3"/>
        <v>1</v>
      </c>
      <c r="K22" s="3" t="b">
        <f t="shared" si="4"/>
        <v>0</v>
      </c>
      <c r="L22" s="3">
        <f t="shared" si="5"/>
        <v>3</v>
      </c>
      <c r="M22" s="3">
        <f t="shared" si="6"/>
        <v>2</v>
      </c>
      <c r="N22" s="3" t="b">
        <f t="shared" si="7"/>
        <v>1</v>
      </c>
      <c r="O22" s="3" t="b">
        <f t="shared" si="8"/>
        <v>1</v>
      </c>
      <c r="P22" s="3">
        <f t="shared" si="9"/>
        <v>21</v>
      </c>
      <c r="Q22" s="2"/>
    </row>
    <row r="23" spans="1:17">
      <c r="P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05"/>
  <sheetViews>
    <sheetView tabSelected="1" workbookViewId="0">
      <pane xSplit="3" ySplit="2" topLeftCell="V3" activePane="bottomRight" state="frozen"/>
      <selection pane="topRight" activeCell="D1" sqref="D1"/>
      <selection pane="bottomLeft" activeCell="A3" sqref="A3"/>
      <selection pane="bottomRight" activeCell="I3" sqref="I3"/>
    </sheetView>
  </sheetViews>
  <sheetFormatPr defaultColWidth="8.85546875" defaultRowHeight="15"/>
  <cols>
    <col min="1" max="1" width="8.85546875" style="3"/>
    <col min="2" max="2" width="12.85546875" style="3" bestFit="1" customWidth="1"/>
    <col min="3" max="9" width="8.85546875" style="3"/>
    <col min="10" max="10" width="12" style="3" bestFit="1" customWidth="1"/>
    <col min="11" max="13" width="8.85546875" style="3"/>
    <col min="14" max="15" width="12.28515625" style="3" bestFit="1" customWidth="1"/>
    <col min="16" max="16" width="10.85546875" style="3" bestFit="1" customWidth="1"/>
    <col min="17" max="17" width="13.5703125" style="3" bestFit="1" customWidth="1"/>
    <col min="18" max="20" width="8.85546875" style="3"/>
    <col min="21" max="21" width="12.28515625" style="3" bestFit="1" customWidth="1"/>
    <col min="22" max="22" width="13.140625" style="3" customWidth="1"/>
    <col min="23" max="24" width="9.85546875" style="3" bestFit="1" customWidth="1"/>
    <col min="25" max="25" width="11.7109375" style="3" bestFit="1" customWidth="1"/>
    <col min="26" max="28" width="8.85546875" style="3"/>
    <col min="29" max="29" width="11.140625" style="3" bestFit="1" customWidth="1"/>
    <col min="30" max="30" width="13.42578125" style="3" bestFit="1" customWidth="1"/>
    <col min="31" max="31" width="13.85546875" style="3" bestFit="1" customWidth="1"/>
    <col min="32" max="32" width="9" style="3" bestFit="1" customWidth="1"/>
    <col min="33" max="16384" width="8.85546875" style="3"/>
  </cols>
  <sheetData>
    <row r="1" spans="1:35">
      <c r="A1" s="3" t="s">
        <v>50</v>
      </c>
      <c r="G1" s="3" t="s">
        <v>11</v>
      </c>
      <c r="T1" s="3" t="s">
        <v>17</v>
      </c>
    </row>
    <row r="2" spans="1:35">
      <c r="A2" s="3" t="s">
        <v>0</v>
      </c>
      <c r="B2" s="3" t="s">
        <v>28</v>
      </c>
      <c r="C2" s="3" t="s">
        <v>8</v>
      </c>
      <c r="G2" s="3" t="s">
        <v>43</v>
      </c>
      <c r="H2" s="3" t="s">
        <v>12</v>
      </c>
      <c r="I2" s="3" t="s">
        <v>13</v>
      </c>
      <c r="J2" s="3" t="s">
        <v>23</v>
      </c>
      <c r="K2" s="3" t="s">
        <v>48</v>
      </c>
      <c r="L2" s="3" t="s">
        <v>12</v>
      </c>
      <c r="M2" s="3" t="s">
        <v>5</v>
      </c>
      <c r="N2" s="3" t="s">
        <v>9</v>
      </c>
      <c r="O2" s="3" t="s">
        <v>6</v>
      </c>
      <c r="P2" s="3" t="s">
        <v>7</v>
      </c>
      <c r="Q2" s="3" t="s">
        <v>45</v>
      </c>
      <c r="S2" s="3" t="s">
        <v>43</v>
      </c>
      <c r="T2" s="3" t="s">
        <v>29</v>
      </c>
      <c r="U2" s="3" t="s">
        <v>30</v>
      </c>
      <c r="V2" s="3" t="s">
        <v>31</v>
      </c>
      <c r="W2" s="3" t="s">
        <v>32</v>
      </c>
      <c r="X2" s="3" t="s">
        <v>33</v>
      </c>
      <c r="Y2" s="3" t="s">
        <v>34</v>
      </c>
      <c r="Z2" s="3" t="s">
        <v>35</v>
      </c>
      <c r="AA2" s="3" t="s">
        <v>36</v>
      </c>
      <c r="AB2" s="3" t="s">
        <v>37</v>
      </c>
      <c r="AC2" s="3" t="s">
        <v>44</v>
      </c>
      <c r="AD2" s="3" t="s">
        <v>38</v>
      </c>
      <c r="AE2" s="3" t="s">
        <v>39</v>
      </c>
      <c r="AF2" s="3" t="s">
        <v>40</v>
      </c>
      <c r="AG2" s="3" t="s">
        <v>41</v>
      </c>
      <c r="AH2" s="3" t="s">
        <v>46</v>
      </c>
      <c r="AI2" s="3" t="s">
        <v>47</v>
      </c>
    </row>
    <row r="3" spans="1:35">
      <c r="A3" s="3">
        <v>0.2</v>
      </c>
      <c r="B3" s="3">
        <v>0</v>
      </c>
      <c r="C3" s="3">
        <v>1</v>
      </c>
      <c r="E3" s="3" t="s">
        <v>42</v>
      </c>
      <c r="G3" s="3">
        <v>1</v>
      </c>
      <c r="H3" s="3">
        <v>0.77554395625580452</v>
      </c>
      <c r="I3" s="3">
        <f>VLOOKUP(H3,$B$3:$C$6,2)</f>
        <v>2</v>
      </c>
      <c r="J3" s="3">
        <f>I3</f>
        <v>2</v>
      </c>
      <c r="K3" s="3">
        <v>0</v>
      </c>
      <c r="L3" s="3">
        <v>7.3709772912450067E-2</v>
      </c>
      <c r="M3" s="3">
        <f>J3</f>
        <v>2</v>
      </c>
      <c r="N3" s="3">
        <f>VLOOKUP(L3,$B$13:$C$17,2)</f>
        <v>2</v>
      </c>
      <c r="O3" s="3">
        <f>N3+K3</f>
        <v>2</v>
      </c>
      <c r="P3" s="3">
        <f>J3+O3</f>
        <v>4</v>
      </c>
      <c r="Q3" s="3">
        <v>0</v>
      </c>
      <c r="S3" s="3">
        <f>G3</f>
        <v>1</v>
      </c>
      <c r="T3" s="3">
        <f>I3</f>
        <v>2</v>
      </c>
      <c r="U3" s="3">
        <f>N3</f>
        <v>2</v>
      </c>
      <c r="V3" s="3">
        <f>T3</f>
        <v>2</v>
      </c>
      <c r="W3" s="3">
        <v>0</v>
      </c>
      <c r="X3" s="3">
        <v>0</v>
      </c>
      <c r="Y3" s="3">
        <f>MIN(W3,X3)</f>
        <v>0</v>
      </c>
      <c r="Z3" s="3">
        <v>0</v>
      </c>
      <c r="AA3" s="3">
        <v>0</v>
      </c>
      <c r="AB3" s="3">
        <v>0.74022070144061769</v>
      </c>
      <c r="AC3" s="3">
        <f>IF(W3&lt;X3,1, IF(X3&lt;W3, 2, IF(AB3&lt;=0.5, 1, 2)))</f>
        <v>2</v>
      </c>
      <c r="AD3" s="3">
        <f>IF(AC3=1,W3+U3,0)</f>
        <v>0</v>
      </c>
      <c r="AE3" s="3">
        <f>IF(AC3=2,X3+U3,0)</f>
        <v>2</v>
      </c>
      <c r="AF3" s="3">
        <f>IF(AC3=1,AD3+V3,0)</f>
        <v>0</v>
      </c>
      <c r="AG3" s="3">
        <f>IF(AC3=2,AE3+V3,0)</f>
        <v>4</v>
      </c>
      <c r="AH3" s="3">
        <v>0</v>
      </c>
      <c r="AI3" s="3">
        <v>0</v>
      </c>
    </row>
    <row r="4" spans="1:35">
      <c r="A4" s="3">
        <v>0.6</v>
      </c>
      <c r="B4" s="3">
        <f>B3+A3</f>
        <v>0.2</v>
      </c>
      <c r="C4" s="3">
        <v>2</v>
      </c>
      <c r="E4" s="3">
        <f>SUMPRODUCT(A3:A6,C3:C6)</f>
        <v>2.1</v>
      </c>
      <c r="G4" s="3">
        <f>G3+1</f>
        <v>2</v>
      </c>
      <c r="H4" s="3">
        <v>0.31270438054462124</v>
      </c>
      <c r="I4" s="3">
        <f t="shared" ref="I4:I67" si="0">VLOOKUP(H4,$B$3:$C$6,2)</f>
        <v>2</v>
      </c>
      <c r="J4" s="3">
        <f>J3+I4</f>
        <v>4</v>
      </c>
      <c r="K4" s="3">
        <f>MAX(P3-J4,0)</f>
        <v>0</v>
      </c>
      <c r="L4" s="3">
        <v>1.7142945986805214E-2</v>
      </c>
      <c r="M4" s="3">
        <f>MAX(J4-P3,0)</f>
        <v>0</v>
      </c>
      <c r="N4" s="3">
        <f t="shared" ref="N4:N67" si="1">VLOOKUP(L4,$B$13:$C$17,2)</f>
        <v>2</v>
      </c>
      <c r="O4" s="3">
        <f t="shared" ref="O4:O67" si="2">N4+K4</f>
        <v>2</v>
      </c>
      <c r="P4" s="3">
        <f t="shared" ref="P4:P67" si="3">J4+O4</f>
        <v>6</v>
      </c>
      <c r="Q4" s="3">
        <f>COUNTIF($P$3:P3,"&gt;"&amp;J4)</f>
        <v>0</v>
      </c>
      <c r="S4" s="3">
        <f t="shared" ref="S4:S67" si="4">G4</f>
        <v>2</v>
      </c>
      <c r="T4" s="3">
        <f t="shared" ref="T4:T67" si="5">I4</f>
        <v>2</v>
      </c>
      <c r="U4" s="3">
        <f t="shared" ref="U4:U67" si="6">N4</f>
        <v>2</v>
      </c>
      <c r="V4" s="3">
        <f>V3+T4</f>
        <v>4</v>
      </c>
      <c r="W4" s="3">
        <f>MAX(AF3-V4,0)</f>
        <v>0</v>
      </c>
      <c r="X4" s="3">
        <f>MAX(AG3-V4,0)</f>
        <v>0</v>
      </c>
      <c r="Y4" s="3">
        <f>MIN(W4,X4)</f>
        <v>0</v>
      </c>
      <c r="Z4" s="3">
        <f>MAX(V4-AF3,0)</f>
        <v>4</v>
      </c>
      <c r="AA4" s="3">
        <f>MAX(V4-AG3,0)</f>
        <v>0</v>
      </c>
      <c r="AB4" s="3">
        <v>0.15763676668673732</v>
      </c>
      <c r="AC4" s="3">
        <f t="shared" ref="AC4:AC67" si="7">IF(W4&lt;X4,1, IF(X4&lt;W4, 2, IF(AB4&lt;=0.5, 1, 2)))</f>
        <v>1</v>
      </c>
      <c r="AD4" s="3">
        <f t="shared" ref="AD4:AD67" si="8">IF(AC4=1,W4+U4,0)</f>
        <v>2</v>
      </c>
      <c r="AE4" s="3">
        <f>IF(AC4=2,X4+U4,AE3)</f>
        <v>2</v>
      </c>
      <c r="AF4" s="3">
        <f>IF(AC4=1,AD4+V4,AF3)</f>
        <v>6</v>
      </c>
      <c r="AG4" s="3">
        <f>IF(AC4=2,AE4+V4,AG3)</f>
        <v>4</v>
      </c>
      <c r="AH4" s="3">
        <f>IF(AC4=1, COUNTIF($AF$3:AF3,"&gt;"&amp;V4),AH3)</f>
        <v>0</v>
      </c>
      <c r="AI4" s="3">
        <f>IF(AC4=2,COUNTIF($AG$3:AG3,"&gt;"&amp;V4),AI3)</f>
        <v>0</v>
      </c>
    </row>
    <row r="5" spans="1:35">
      <c r="A5" s="3">
        <v>0.1</v>
      </c>
      <c r="B5" s="3">
        <f>B4+A4</f>
        <v>0.8</v>
      </c>
      <c r="C5" s="3">
        <v>3</v>
      </c>
      <c r="G5" s="3">
        <f t="shared" ref="G5:G68" si="9">G4+1</f>
        <v>3</v>
      </c>
      <c r="H5" s="3">
        <v>0.55802366826969507</v>
      </c>
      <c r="I5" s="3">
        <f t="shared" si="0"/>
        <v>2</v>
      </c>
      <c r="J5" s="3">
        <f t="shared" ref="J5:J68" si="10">J4+I5</f>
        <v>6</v>
      </c>
      <c r="K5" s="3">
        <f t="shared" ref="K5:K68" si="11">MAX(P4-J5,0)</f>
        <v>0</v>
      </c>
      <c r="L5" s="3">
        <v>0.20329567333800447</v>
      </c>
      <c r="M5" s="3">
        <f t="shared" ref="M5:M68" si="12">MAX(J5-P4,0)</f>
        <v>0</v>
      </c>
      <c r="N5" s="3">
        <f t="shared" si="1"/>
        <v>3</v>
      </c>
      <c r="O5" s="3">
        <f t="shared" si="2"/>
        <v>3</v>
      </c>
      <c r="P5" s="3">
        <f t="shared" si="3"/>
        <v>9</v>
      </c>
      <c r="Q5" s="3">
        <f>COUNTIF($P$3:P4,"&gt;"&amp;J5)</f>
        <v>0</v>
      </c>
      <c r="S5" s="3">
        <f t="shared" si="4"/>
        <v>3</v>
      </c>
      <c r="T5" s="3">
        <f t="shared" si="5"/>
        <v>2</v>
      </c>
      <c r="U5" s="3">
        <f t="shared" si="6"/>
        <v>3</v>
      </c>
      <c r="V5" s="3">
        <f t="shared" ref="V5:V68" si="13">V4+T5</f>
        <v>6</v>
      </c>
      <c r="W5" s="3">
        <f t="shared" ref="W5:W68" si="14">MAX(AF4-V5,0)</f>
        <v>0</v>
      </c>
      <c r="X5" s="3">
        <f t="shared" ref="X5:X68" si="15">MAX(AG4-V5,0)</f>
        <v>0</v>
      </c>
      <c r="Y5" s="3">
        <f t="shared" ref="Y5:Y68" si="16">MIN(W5,X5)</f>
        <v>0</v>
      </c>
      <c r="Z5" s="3">
        <f t="shared" ref="Z5:Z68" si="17">MAX(V5-AF4,0)</f>
        <v>0</v>
      </c>
      <c r="AA5" s="3">
        <f t="shared" ref="AA5:AA68" si="18">MAX(V5-AG4,0)</f>
        <v>2</v>
      </c>
      <c r="AB5" s="3">
        <v>0.56183383856837366</v>
      </c>
      <c r="AC5" s="3">
        <f t="shared" si="7"/>
        <v>2</v>
      </c>
      <c r="AD5" s="3">
        <f t="shared" si="8"/>
        <v>0</v>
      </c>
      <c r="AE5" s="3">
        <f t="shared" ref="AE5:AE68" si="19">IF(AC5=2,X5+U5,AE4)</f>
        <v>3</v>
      </c>
      <c r="AF5" s="3">
        <f t="shared" ref="AF5:AF68" si="20">IF(AC5=1,AD5+V5,AF4)</f>
        <v>6</v>
      </c>
      <c r="AG5" s="3">
        <f t="shared" ref="AG5:AG68" si="21">IF(AC5=2,AE5+V5,AG4)</f>
        <v>9</v>
      </c>
      <c r="AH5" s="3">
        <f>IF(AC5=1, COUNTIF($AF$3:AF4,"&gt;"&amp;V5),AH4)</f>
        <v>0</v>
      </c>
      <c r="AI5" s="3">
        <f>IF(AC5=2,COUNTIF($AG$3:AG4,"&gt;"&amp;V5),AI4)</f>
        <v>0</v>
      </c>
    </row>
    <row r="6" spans="1:35">
      <c r="A6" s="3">
        <v>0.1</v>
      </c>
      <c r="B6" s="3">
        <f>B5+A5</f>
        <v>0.9</v>
      </c>
      <c r="C6" s="3">
        <v>4</v>
      </c>
      <c r="G6" s="3">
        <f t="shared" si="9"/>
        <v>4</v>
      </c>
      <c r="H6" s="3">
        <v>0.54738855310396795</v>
      </c>
      <c r="I6" s="3">
        <f t="shared" si="0"/>
        <v>2</v>
      </c>
      <c r="J6" s="3">
        <f t="shared" si="10"/>
        <v>8</v>
      </c>
      <c r="K6" s="3">
        <f t="shared" si="11"/>
        <v>1</v>
      </c>
      <c r="L6" s="3">
        <v>0.38540559503334415</v>
      </c>
      <c r="M6" s="3">
        <f t="shared" si="12"/>
        <v>0</v>
      </c>
      <c r="N6" s="3">
        <f t="shared" si="1"/>
        <v>3</v>
      </c>
      <c r="O6" s="3">
        <f t="shared" si="2"/>
        <v>4</v>
      </c>
      <c r="P6" s="3">
        <f t="shared" si="3"/>
        <v>12</v>
      </c>
      <c r="Q6" s="3">
        <f>COUNTIF($P$3:P5,"&gt;"&amp;J6)</f>
        <v>1</v>
      </c>
      <c r="S6" s="3">
        <f t="shared" si="4"/>
        <v>4</v>
      </c>
      <c r="T6" s="3">
        <f t="shared" si="5"/>
        <v>2</v>
      </c>
      <c r="U6" s="3">
        <f t="shared" si="6"/>
        <v>3</v>
      </c>
      <c r="V6" s="3">
        <f t="shared" si="13"/>
        <v>8</v>
      </c>
      <c r="W6" s="3">
        <f t="shared" si="14"/>
        <v>0</v>
      </c>
      <c r="X6" s="3">
        <f t="shared" si="15"/>
        <v>1</v>
      </c>
      <c r="Y6" s="3">
        <f t="shared" si="16"/>
        <v>0</v>
      </c>
      <c r="Z6" s="3">
        <f t="shared" si="17"/>
        <v>2</v>
      </c>
      <c r="AA6" s="3">
        <f t="shared" si="18"/>
        <v>0</v>
      </c>
      <c r="AB6" s="3">
        <v>0.92212648809117725</v>
      </c>
      <c r="AC6" s="3">
        <f t="shared" si="7"/>
        <v>1</v>
      </c>
      <c r="AD6" s="3">
        <f t="shared" si="8"/>
        <v>3</v>
      </c>
      <c r="AE6" s="3">
        <f t="shared" si="19"/>
        <v>3</v>
      </c>
      <c r="AF6" s="3">
        <f t="shared" si="20"/>
        <v>11</v>
      </c>
      <c r="AG6" s="3">
        <f t="shared" si="21"/>
        <v>9</v>
      </c>
      <c r="AH6" s="3">
        <f>IF(AC6=1, COUNTIF($AF$3:AF5,"&gt;"&amp;V6),AH5)</f>
        <v>0</v>
      </c>
      <c r="AI6" s="3">
        <f>IF(AC6=2,COUNTIF($AG$3:AG5,"&gt;"&amp;V6),AI5)</f>
        <v>0</v>
      </c>
    </row>
    <row r="7" spans="1:35">
      <c r="G7" s="3">
        <f t="shared" si="9"/>
        <v>5</v>
      </c>
      <c r="H7" s="3">
        <v>0.17738417610626422</v>
      </c>
      <c r="I7" s="3">
        <f t="shared" si="0"/>
        <v>1</v>
      </c>
      <c r="J7" s="3">
        <f t="shared" si="10"/>
        <v>9</v>
      </c>
      <c r="K7" s="3">
        <f t="shared" si="11"/>
        <v>3</v>
      </c>
      <c r="L7" s="3">
        <v>0.81074363940179694</v>
      </c>
      <c r="M7" s="3">
        <f t="shared" si="12"/>
        <v>0</v>
      </c>
      <c r="N7" s="3">
        <f t="shared" si="1"/>
        <v>5</v>
      </c>
      <c r="O7" s="3">
        <f t="shared" si="2"/>
        <v>8</v>
      </c>
      <c r="P7" s="3">
        <f t="shared" si="3"/>
        <v>17</v>
      </c>
      <c r="Q7" s="3">
        <f>COUNTIF($P$3:P6,"&gt;"&amp;J7)</f>
        <v>1</v>
      </c>
      <c r="S7" s="3">
        <f t="shared" si="4"/>
        <v>5</v>
      </c>
      <c r="T7" s="3">
        <f t="shared" si="5"/>
        <v>1</v>
      </c>
      <c r="U7" s="3">
        <f t="shared" si="6"/>
        <v>5</v>
      </c>
      <c r="V7" s="3">
        <f t="shared" si="13"/>
        <v>9</v>
      </c>
      <c r="W7" s="3">
        <f t="shared" si="14"/>
        <v>2</v>
      </c>
      <c r="X7" s="3">
        <f t="shared" si="15"/>
        <v>0</v>
      </c>
      <c r="Y7" s="3">
        <f t="shared" si="16"/>
        <v>0</v>
      </c>
      <c r="Z7" s="3">
        <f t="shared" si="17"/>
        <v>0</v>
      </c>
      <c r="AA7" s="3">
        <f t="shared" si="18"/>
        <v>0</v>
      </c>
      <c r="AB7" s="3">
        <v>0.70722095702784982</v>
      </c>
      <c r="AC7" s="3">
        <f t="shared" si="7"/>
        <v>2</v>
      </c>
      <c r="AD7" s="3">
        <f t="shared" si="8"/>
        <v>0</v>
      </c>
      <c r="AE7" s="3">
        <f t="shared" si="19"/>
        <v>5</v>
      </c>
      <c r="AF7" s="3">
        <f t="shared" si="20"/>
        <v>11</v>
      </c>
      <c r="AG7" s="3">
        <f t="shared" si="21"/>
        <v>14</v>
      </c>
      <c r="AH7" s="3">
        <f>IF(AC7=1, COUNTIF($AF$3:AF6,"&gt;"&amp;V7),AH6)</f>
        <v>0</v>
      </c>
      <c r="AI7" s="3">
        <f>IF(AC7=2,COUNTIF($AG$3:AG6,"&gt;"&amp;V7),AI6)</f>
        <v>0</v>
      </c>
    </row>
    <row r="8" spans="1:35">
      <c r="G8" s="3">
        <f t="shared" si="9"/>
        <v>6</v>
      </c>
      <c r="H8" s="3">
        <v>0.85090967087772951</v>
      </c>
      <c r="I8" s="3">
        <f t="shared" si="0"/>
        <v>3</v>
      </c>
      <c r="J8" s="3">
        <f t="shared" si="10"/>
        <v>12</v>
      </c>
      <c r="K8" s="3">
        <f t="shared" si="11"/>
        <v>5</v>
      </c>
      <c r="L8" s="3">
        <v>0.79069785576298923</v>
      </c>
      <c r="M8" s="3">
        <f t="shared" si="12"/>
        <v>0</v>
      </c>
      <c r="N8" s="3">
        <f t="shared" si="1"/>
        <v>5</v>
      </c>
      <c r="O8" s="3">
        <f t="shared" si="2"/>
        <v>10</v>
      </c>
      <c r="P8" s="3">
        <f t="shared" si="3"/>
        <v>22</v>
      </c>
      <c r="Q8" s="3">
        <f>COUNTIF($P$3:P7,"&gt;"&amp;J8)</f>
        <v>1</v>
      </c>
      <c r="S8" s="3">
        <f t="shared" si="4"/>
        <v>6</v>
      </c>
      <c r="T8" s="3">
        <f t="shared" si="5"/>
        <v>3</v>
      </c>
      <c r="U8" s="3">
        <f t="shared" si="6"/>
        <v>5</v>
      </c>
      <c r="V8" s="3">
        <f t="shared" si="13"/>
        <v>12</v>
      </c>
      <c r="W8" s="3">
        <f t="shared" si="14"/>
        <v>0</v>
      </c>
      <c r="X8" s="3">
        <f t="shared" si="15"/>
        <v>2</v>
      </c>
      <c r="Y8" s="3">
        <f t="shared" si="16"/>
        <v>0</v>
      </c>
      <c r="Z8" s="3">
        <f t="shared" si="17"/>
        <v>1</v>
      </c>
      <c r="AA8" s="3">
        <f t="shared" si="18"/>
        <v>0</v>
      </c>
      <c r="AB8" s="3">
        <v>0.74075813874166951</v>
      </c>
      <c r="AC8" s="3">
        <f t="shared" si="7"/>
        <v>1</v>
      </c>
      <c r="AD8" s="3">
        <f t="shared" si="8"/>
        <v>5</v>
      </c>
      <c r="AE8" s="3">
        <f t="shared" si="19"/>
        <v>5</v>
      </c>
      <c r="AF8" s="3">
        <f t="shared" si="20"/>
        <v>17</v>
      </c>
      <c r="AG8" s="3">
        <f t="shared" si="21"/>
        <v>14</v>
      </c>
      <c r="AH8" s="3">
        <f>IF(AC8=1, COUNTIF($AF$3:AF7,"&gt;"&amp;V8),AH7)</f>
        <v>0</v>
      </c>
      <c r="AI8" s="3">
        <f>IF(AC8=2,COUNTIF($AG$3:AG7,"&gt;"&amp;V8),AI7)</f>
        <v>0</v>
      </c>
    </row>
    <row r="9" spans="1:35">
      <c r="G9" s="3">
        <f t="shared" si="9"/>
        <v>7</v>
      </c>
      <c r="H9" s="3">
        <v>7.2713229345385821E-3</v>
      </c>
      <c r="I9" s="3">
        <f t="shared" si="0"/>
        <v>1</v>
      </c>
      <c r="J9" s="3">
        <f t="shared" si="10"/>
        <v>13</v>
      </c>
      <c r="K9" s="3">
        <f t="shared" si="11"/>
        <v>9</v>
      </c>
      <c r="L9" s="3">
        <v>0.86381547762509092</v>
      </c>
      <c r="M9" s="3">
        <f t="shared" si="12"/>
        <v>0</v>
      </c>
      <c r="N9" s="3">
        <f t="shared" si="1"/>
        <v>5</v>
      </c>
      <c r="O9" s="3">
        <f t="shared" si="2"/>
        <v>14</v>
      </c>
      <c r="P9" s="3">
        <f t="shared" si="3"/>
        <v>27</v>
      </c>
      <c r="Q9" s="3">
        <f>COUNTIF($P$3:P8,"&gt;"&amp;J9)</f>
        <v>2</v>
      </c>
      <c r="S9" s="3">
        <f t="shared" si="4"/>
        <v>7</v>
      </c>
      <c r="T9" s="3">
        <f t="shared" si="5"/>
        <v>1</v>
      </c>
      <c r="U9" s="3">
        <f t="shared" si="6"/>
        <v>5</v>
      </c>
      <c r="V9" s="3">
        <f t="shared" si="13"/>
        <v>13</v>
      </c>
      <c r="W9" s="3">
        <f t="shared" si="14"/>
        <v>4</v>
      </c>
      <c r="X9" s="3">
        <f t="shared" si="15"/>
        <v>1</v>
      </c>
      <c r="Y9" s="3">
        <f t="shared" si="16"/>
        <v>1</v>
      </c>
      <c r="Z9" s="3">
        <f t="shared" si="17"/>
        <v>0</v>
      </c>
      <c r="AA9" s="3">
        <f t="shared" si="18"/>
        <v>0</v>
      </c>
      <c r="AB9" s="3">
        <v>0.10459245312477172</v>
      </c>
      <c r="AC9" s="3">
        <f t="shared" si="7"/>
        <v>2</v>
      </c>
      <c r="AD9" s="3">
        <f t="shared" si="8"/>
        <v>0</v>
      </c>
      <c r="AE9" s="3">
        <f t="shared" si="19"/>
        <v>6</v>
      </c>
      <c r="AF9" s="3">
        <f t="shared" si="20"/>
        <v>17</v>
      </c>
      <c r="AG9" s="3">
        <f t="shared" si="21"/>
        <v>19</v>
      </c>
      <c r="AH9" s="3">
        <f>IF(AC9=1, COUNTIF($AF$3:AF8,"&gt;"&amp;V9),AH8)</f>
        <v>0</v>
      </c>
      <c r="AI9" s="3">
        <f>IF(AC9=2,COUNTIF($AG$3:AG8,"&gt;"&amp;V9),AI8)</f>
        <v>2</v>
      </c>
    </row>
    <row r="10" spans="1:35">
      <c r="G10" s="3">
        <f t="shared" si="9"/>
        <v>8</v>
      </c>
      <c r="H10" s="3">
        <v>1.1370373785073329E-2</v>
      </c>
      <c r="I10" s="3">
        <f t="shared" si="0"/>
        <v>1</v>
      </c>
      <c r="J10" s="3">
        <f t="shared" si="10"/>
        <v>14</v>
      </c>
      <c r="K10" s="3">
        <f t="shared" si="11"/>
        <v>13</v>
      </c>
      <c r="L10" s="3">
        <v>0.74494471205757851</v>
      </c>
      <c r="M10" s="3">
        <f t="shared" si="12"/>
        <v>0</v>
      </c>
      <c r="N10" s="3">
        <f t="shared" si="1"/>
        <v>5</v>
      </c>
      <c r="O10" s="3">
        <f t="shared" si="2"/>
        <v>18</v>
      </c>
      <c r="P10" s="3">
        <f t="shared" si="3"/>
        <v>32</v>
      </c>
      <c r="Q10" s="3">
        <f>COUNTIF($P$3:P9,"&gt;"&amp;J10)</f>
        <v>3</v>
      </c>
      <c r="S10" s="3">
        <f t="shared" si="4"/>
        <v>8</v>
      </c>
      <c r="T10" s="3">
        <f t="shared" si="5"/>
        <v>1</v>
      </c>
      <c r="U10" s="3">
        <f t="shared" si="6"/>
        <v>5</v>
      </c>
      <c r="V10" s="3">
        <f t="shared" si="13"/>
        <v>14</v>
      </c>
      <c r="W10" s="3">
        <f t="shared" si="14"/>
        <v>3</v>
      </c>
      <c r="X10" s="3">
        <f t="shared" si="15"/>
        <v>5</v>
      </c>
      <c r="Y10" s="3">
        <f t="shared" si="16"/>
        <v>3</v>
      </c>
      <c r="Z10" s="3">
        <f t="shared" si="17"/>
        <v>0</v>
      </c>
      <c r="AA10" s="3">
        <f t="shared" si="18"/>
        <v>0</v>
      </c>
      <c r="AB10" s="3">
        <v>0.36943976298095915</v>
      </c>
      <c r="AC10" s="3">
        <f t="shared" si="7"/>
        <v>1</v>
      </c>
      <c r="AD10" s="3">
        <f t="shared" si="8"/>
        <v>8</v>
      </c>
      <c r="AE10" s="3">
        <f t="shared" si="19"/>
        <v>6</v>
      </c>
      <c r="AF10" s="3">
        <f t="shared" si="20"/>
        <v>22</v>
      </c>
      <c r="AG10" s="3">
        <f t="shared" si="21"/>
        <v>19</v>
      </c>
      <c r="AH10" s="3">
        <f>IF(AC10=1, COUNTIF($AF$3:AF9,"&gt;"&amp;V10),AH9)</f>
        <v>2</v>
      </c>
      <c r="AI10" s="3">
        <f>IF(AC10=2,COUNTIF($AG$3:AG9,"&gt;"&amp;V10),AI9)</f>
        <v>2</v>
      </c>
    </row>
    <row r="11" spans="1:35">
      <c r="A11" s="3" t="s">
        <v>49</v>
      </c>
      <c r="G11" s="3">
        <f t="shared" si="9"/>
        <v>9</v>
      </c>
      <c r="H11" s="3">
        <v>0.90890454142864929</v>
      </c>
      <c r="I11" s="3">
        <f t="shared" si="0"/>
        <v>4</v>
      </c>
      <c r="J11" s="3">
        <f t="shared" si="10"/>
        <v>18</v>
      </c>
      <c r="K11" s="3">
        <f t="shared" si="11"/>
        <v>14</v>
      </c>
      <c r="L11" s="3">
        <v>0.43665586149042357</v>
      </c>
      <c r="M11" s="3">
        <f t="shared" si="12"/>
        <v>0</v>
      </c>
      <c r="N11" s="3">
        <f t="shared" si="1"/>
        <v>3</v>
      </c>
      <c r="O11" s="3">
        <f t="shared" si="2"/>
        <v>17</v>
      </c>
      <c r="P11" s="3">
        <f t="shared" si="3"/>
        <v>35</v>
      </c>
      <c r="Q11" s="3">
        <f>COUNTIF($P$3:P10,"&gt;"&amp;J11)</f>
        <v>3</v>
      </c>
      <c r="S11" s="3">
        <f t="shared" si="4"/>
        <v>9</v>
      </c>
      <c r="T11" s="3">
        <f t="shared" si="5"/>
        <v>4</v>
      </c>
      <c r="U11" s="3">
        <f t="shared" si="6"/>
        <v>3</v>
      </c>
      <c r="V11" s="3">
        <f t="shared" si="13"/>
        <v>18</v>
      </c>
      <c r="W11" s="3">
        <f t="shared" si="14"/>
        <v>4</v>
      </c>
      <c r="X11" s="3">
        <f t="shared" si="15"/>
        <v>1</v>
      </c>
      <c r="Y11" s="3">
        <f t="shared" si="16"/>
        <v>1</v>
      </c>
      <c r="Z11" s="3">
        <f t="shared" si="17"/>
        <v>0</v>
      </c>
      <c r="AA11" s="3">
        <f t="shared" si="18"/>
        <v>0</v>
      </c>
      <c r="AB11" s="3">
        <v>0.32199239710185967</v>
      </c>
      <c r="AC11" s="3">
        <f t="shared" si="7"/>
        <v>2</v>
      </c>
      <c r="AD11" s="3">
        <f t="shared" si="8"/>
        <v>0</v>
      </c>
      <c r="AE11" s="3">
        <f t="shared" si="19"/>
        <v>4</v>
      </c>
      <c r="AF11" s="3">
        <f t="shared" si="20"/>
        <v>22</v>
      </c>
      <c r="AG11" s="3">
        <f t="shared" si="21"/>
        <v>22</v>
      </c>
      <c r="AH11" s="3">
        <f>IF(AC11=1, COUNTIF($AF$3:AF10,"&gt;"&amp;V11),AH10)</f>
        <v>2</v>
      </c>
      <c r="AI11" s="3">
        <f>IF(AC11=2,COUNTIF($AG$3:AG10,"&gt;"&amp;V11),AI10)</f>
        <v>2</v>
      </c>
    </row>
    <row r="12" spans="1:35">
      <c r="A12" s="3" t="s">
        <v>0</v>
      </c>
      <c r="B12" s="3" t="s">
        <v>28</v>
      </c>
      <c r="C12" s="3" t="s">
        <v>10</v>
      </c>
      <c r="G12" s="3">
        <f t="shared" si="9"/>
        <v>10</v>
      </c>
      <c r="H12" s="3">
        <v>0.10949058673015111</v>
      </c>
      <c r="I12" s="3">
        <f t="shared" si="0"/>
        <v>1</v>
      </c>
      <c r="J12" s="3">
        <f t="shared" si="10"/>
        <v>19</v>
      </c>
      <c r="K12" s="3">
        <f t="shared" si="11"/>
        <v>16</v>
      </c>
      <c r="L12" s="3">
        <v>0.67582822555237554</v>
      </c>
      <c r="M12" s="3">
        <f t="shared" si="12"/>
        <v>0</v>
      </c>
      <c r="N12" s="3">
        <f t="shared" si="1"/>
        <v>4</v>
      </c>
      <c r="O12" s="3">
        <f t="shared" si="2"/>
        <v>20</v>
      </c>
      <c r="P12" s="3">
        <f t="shared" si="3"/>
        <v>39</v>
      </c>
      <c r="Q12" s="3">
        <f>COUNTIF($P$3:P11,"&gt;"&amp;J12)</f>
        <v>4</v>
      </c>
      <c r="S12" s="3">
        <f t="shared" si="4"/>
        <v>10</v>
      </c>
      <c r="T12" s="3">
        <f t="shared" si="5"/>
        <v>1</v>
      </c>
      <c r="U12" s="3">
        <f t="shared" si="6"/>
        <v>4</v>
      </c>
      <c r="V12" s="3">
        <f t="shared" si="13"/>
        <v>19</v>
      </c>
      <c r="W12" s="3">
        <f t="shared" si="14"/>
        <v>3</v>
      </c>
      <c r="X12" s="3">
        <f t="shared" si="15"/>
        <v>3</v>
      </c>
      <c r="Y12" s="3">
        <f t="shared" si="16"/>
        <v>3</v>
      </c>
      <c r="Z12" s="3">
        <f t="shared" si="17"/>
        <v>0</v>
      </c>
      <c r="AA12" s="3">
        <f t="shared" si="18"/>
        <v>0</v>
      </c>
      <c r="AB12" s="3">
        <v>0.5565800273467385</v>
      </c>
      <c r="AC12" s="3">
        <f t="shared" si="7"/>
        <v>2</v>
      </c>
      <c r="AD12" s="3">
        <f t="shared" si="8"/>
        <v>0</v>
      </c>
      <c r="AE12" s="3">
        <f t="shared" si="19"/>
        <v>7</v>
      </c>
      <c r="AF12" s="3">
        <f t="shared" si="20"/>
        <v>22</v>
      </c>
      <c r="AG12" s="3">
        <f t="shared" si="21"/>
        <v>26</v>
      </c>
      <c r="AH12" s="3">
        <f>IF(AC12=1, COUNTIF($AF$3:AF11,"&gt;"&amp;V12),AH11)</f>
        <v>2</v>
      </c>
      <c r="AI12" s="3">
        <f>IF(AC12=2,COUNTIF($AG$3:AG11,"&gt;"&amp;V12),AI11)</f>
        <v>1</v>
      </c>
    </row>
    <row r="13" spans="1:35">
      <c r="A13" s="3">
        <v>0.1</v>
      </c>
      <c r="B13" s="3">
        <v>0</v>
      </c>
      <c r="C13" s="3">
        <v>2</v>
      </c>
      <c r="E13" s="3" t="s">
        <v>42</v>
      </c>
      <c r="G13" s="3">
        <f t="shared" si="9"/>
        <v>11</v>
      </c>
      <c r="H13" s="3">
        <v>0.58092380993091752</v>
      </c>
      <c r="I13" s="3">
        <f t="shared" si="0"/>
        <v>2</v>
      </c>
      <c r="J13" s="3">
        <f t="shared" si="10"/>
        <v>21</v>
      </c>
      <c r="K13" s="3">
        <f t="shared" si="11"/>
        <v>18</v>
      </c>
      <c r="L13" s="3">
        <v>0.45233596044821178</v>
      </c>
      <c r="M13" s="3">
        <f t="shared" si="12"/>
        <v>0</v>
      </c>
      <c r="N13" s="3">
        <f t="shared" si="1"/>
        <v>3</v>
      </c>
      <c r="O13" s="3">
        <f t="shared" si="2"/>
        <v>21</v>
      </c>
      <c r="P13" s="3">
        <f t="shared" si="3"/>
        <v>42</v>
      </c>
      <c r="Q13" s="3">
        <f>COUNTIF($P$3:P12,"&gt;"&amp;J13)</f>
        <v>5</v>
      </c>
      <c r="S13" s="3">
        <f t="shared" si="4"/>
        <v>11</v>
      </c>
      <c r="T13" s="3">
        <f t="shared" si="5"/>
        <v>2</v>
      </c>
      <c r="U13" s="3">
        <f t="shared" si="6"/>
        <v>3</v>
      </c>
      <c r="V13" s="3">
        <f t="shared" si="13"/>
        <v>21</v>
      </c>
      <c r="W13" s="3">
        <f t="shared" si="14"/>
        <v>1</v>
      </c>
      <c r="X13" s="3">
        <f t="shared" si="15"/>
        <v>5</v>
      </c>
      <c r="Y13" s="3">
        <f t="shared" si="16"/>
        <v>1</v>
      </c>
      <c r="Z13" s="3">
        <f t="shared" si="17"/>
        <v>0</v>
      </c>
      <c r="AA13" s="3">
        <f t="shared" si="18"/>
        <v>0</v>
      </c>
      <c r="AB13" s="3">
        <v>0.17692944259747545</v>
      </c>
      <c r="AC13" s="3">
        <f t="shared" si="7"/>
        <v>1</v>
      </c>
      <c r="AD13" s="3">
        <f t="shared" si="8"/>
        <v>4</v>
      </c>
      <c r="AE13" s="3">
        <f t="shared" si="19"/>
        <v>7</v>
      </c>
      <c r="AF13" s="3">
        <f t="shared" si="20"/>
        <v>25</v>
      </c>
      <c r="AG13" s="3">
        <f t="shared" si="21"/>
        <v>26</v>
      </c>
      <c r="AH13" s="3">
        <f>IF(AC13=1, COUNTIF($AF$3:AF12,"&gt;"&amp;V13),AH12)</f>
        <v>3</v>
      </c>
      <c r="AI13" s="3">
        <f>IF(AC13=2,COUNTIF($AG$3:AG12,"&gt;"&amp;V13),AI12)</f>
        <v>1</v>
      </c>
    </row>
    <row r="14" spans="1:35">
      <c r="A14" s="3">
        <v>0.4</v>
      </c>
      <c r="B14" s="3">
        <f>A13+B13</f>
        <v>0.1</v>
      </c>
      <c r="C14" s="3">
        <v>3</v>
      </c>
      <c r="E14" s="3">
        <f>SUMPRODUCT(A13:A17,C13:C17)</f>
        <v>3.8000000000000003</v>
      </c>
      <c r="G14" s="3">
        <f t="shared" si="9"/>
        <v>12</v>
      </c>
      <c r="H14" s="3">
        <v>0.88981462684195001</v>
      </c>
      <c r="I14" s="3">
        <f t="shared" si="0"/>
        <v>3</v>
      </c>
      <c r="J14" s="3">
        <f t="shared" si="10"/>
        <v>24</v>
      </c>
      <c r="K14" s="3">
        <f t="shared" si="11"/>
        <v>18</v>
      </c>
      <c r="L14" s="3">
        <v>0.48293716166779455</v>
      </c>
      <c r="M14" s="3">
        <f t="shared" si="12"/>
        <v>0</v>
      </c>
      <c r="N14" s="3">
        <f t="shared" si="1"/>
        <v>3</v>
      </c>
      <c r="O14" s="3">
        <f t="shared" si="2"/>
        <v>21</v>
      </c>
      <c r="P14" s="3">
        <f t="shared" si="3"/>
        <v>45</v>
      </c>
      <c r="Q14" s="3">
        <f>COUNTIF($P$3:P13,"&gt;"&amp;J14)</f>
        <v>5</v>
      </c>
      <c r="S14" s="3">
        <f t="shared" si="4"/>
        <v>12</v>
      </c>
      <c r="T14" s="3">
        <f t="shared" si="5"/>
        <v>3</v>
      </c>
      <c r="U14" s="3">
        <f t="shared" si="6"/>
        <v>3</v>
      </c>
      <c r="V14" s="3">
        <f t="shared" si="13"/>
        <v>24</v>
      </c>
      <c r="W14" s="3">
        <f t="shared" si="14"/>
        <v>1</v>
      </c>
      <c r="X14" s="3">
        <f t="shared" si="15"/>
        <v>2</v>
      </c>
      <c r="Y14" s="3">
        <f t="shared" si="16"/>
        <v>1</v>
      </c>
      <c r="Z14" s="3">
        <f t="shared" si="17"/>
        <v>0</v>
      </c>
      <c r="AA14" s="3">
        <f t="shared" si="18"/>
        <v>0</v>
      </c>
      <c r="AB14" s="3">
        <v>0.27281028006186503</v>
      </c>
      <c r="AC14" s="3">
        <f t="shared" si="7"/>
        <v>1</v>
      </c>
      <c r="AD14" s="3">
        <f t="shared" si="8"/>
        <v>4</v>
      </c>
      <c r="AE14" s="3">
        <f t="shared" si="19"/>
        <v>7</v>
      </c>
      <c r="AF14" s="3">
        <f t="shared" si="20"/>
        <v>28</v>
      </c>
      <c r="AG14" s="3">
        <f t="shared" si="21"/>
        <v>26</v>
      </c>
      <c r="AH14" s="3">
        <f>IF(AC14=1, COUNTIF($AF$3:AF13,"&gt;"&amp;V14),AH13)</f>
        <v>1</v>
      </c>
      <c r="AI14" s="3">
        <f>IF(AC14=2,COUNTIF($AG$3:AG13,"&gt;"&amp;V14),AI13)</f>
        <v>1</v>
      </c>
    </row>
    <row r="15" spans="1:35">
      <c r="A15" s="3">
        <v>0.2</v>
      </c>
      <c r="B15" s="3">
        <f t="shared" ref="B15:B17" si="22">A14+B14</f>
        <v>0.5</v>
      </c>
      <c r="C15" s="3">
        <v>4</v>
      </c>
      <c r="G15" s="3">
        <f t="shared" si="9"/>
        <v>13</v>
      </c>
      <c r="H15" s="3">
        <v>3.8260004142555815E-2</v>
      </c>
      <c r="I15" s="3">
        <f t="shared" si="0"/>
        <v>1</v>
      </c>
      <c r="J15" s="3">
        <f t="shared" si="10"/>
        <v>25</v>
      </c>
      <c r="K15" s="3">
        <f t="shared" si="11"/>
        <v>20</v>
      </c>
      <c r="L15" s="3">
        <v>8.6308950007272678E-2</v>
      </c>
      <c r="M15" s="3">
        <f t="shared" si="12"/>
        <v>0</v>
      </c>
      <c r="N15" s="3">
        <f t="shared" si="1"/>
        <v>2</v>
      </c>
      <c r="O15" s="3">
        <f t="shared" si="2"/>
        <v>22</v>
      </c>
      <c r="P15" s="3">
        <f t="shared" si="3"/>
        <v>47</v>
      </c>
      <c r="Q15" s="3">
        <f>COUNTIF($P$3:P14,"&gt;"&amp;J15)</f>
        <v>6</v>
      </c>
      <c r="S15" s="3">
        <f t="shared" si="4"/>
        <v>13</v>
      </c>
      <c r="T15" s="3">
        <f t="shared" si="5"/>
        <v>1</v>
      </c>
      <c r="U15" s="3">
        <f t="shared" si="6"/>
        <v>2</v>
      </c>
      <c r="V15" s="3">
        <f t="shared" si="13"/>
        <v>25</v>
      </c>
      <c r="W15" s="3">
        <f t="shared" si="14"/>
        <v>3</v>
      </c>
      <c r="X15" s="3">
        <f t="shared" si="15"/>
        <v>1</v>
      </c>
      <c r="Y15" s="3">
        <f t="shared" si="16"/>
        <v>1</v>
      </c>
      <c r="Z15" s="3">
        <f t="shared" si="17"/>
        <v>0</v>
      </c>
      <c r="AA15" s="3">
        <f t="shared" si="18"/>
        <v>0</v>
      </c>
      <c r="AB15" s="3">
        <v>0.56436450497995572</v>
      </c>
      <c r="AC15" s="3">
        <f t="shared" si="7"/>
        <v>2</v>
      </c>
      <c r="AD15" s="3">
        <f t="shared" si="8"/>
        <v>0</v>
      </c>
      <c r="AE15" s="3">
        <f t="shared" si="19"/>
        <v>3</v>
      </c>
      <c r="AF15" s="3">
        <f t="shared" si="20"/>
        <v>28</v>
      </c>
      <c r="AG15" s="3">
        <f t="shared" si="21"/>
        <v>28</v>
      </c>
      <c r="AH15" s="3">
        <f>IF(AC15=1, COUNTIF($AF$3:AF14,"&gt;"&amp;V15),AH14)</f>
        <v>1</v>
      </c>
      <c r="AI15" s="3">
        <f>IF(AC15=2,COUNTIF($AG$3:AG14,"&gt;"&amp;V15),AI14)</f>
        <v>3</v>
      </c>
    </row>
    <row r="16" spans="1:35">
      <c r="A16" s="3">
        <v>0.2</v>
      </c>
      <c r="B16" s="3">
        <f t="shared" si="22"/>
        <v>0.7</v>
      </c>
      <c r="C16" s="3">
        <v>5</v>
      </c>
      <c r="G16" s="3">
        <f t="shared" si="9"/>
        <v>14</v>
      </c>
      <c r="H16" s="3">
        <v>0.29434345320102717</v>
      </c>
      <c r="I16" s="3">
        <f t="shared" si="0"/>
        <v>2</v>
      </c>
      <c r="J16" s="3">
        <f t="shared" si="10"/>
        <v>27</v>
      </c>
      <c r="K16" s="3">
        <f t="shared" si="11"/>
        <v>20</v>
      </c>
      <c r="L16" s="3">
        <v>0.68382128160369582</v>
      </c>
      <c r="M16" s="3">
        <f t="shared" si="12"/>
        <v>0</v>
      </c>
      <c r="N16" s="3">
        <f t="shared" si="1"/>
        <v>4</v>
      </c>
      <c r="O16" s="3">
        <f t="shared" si="2"/>
        <v>24</v>
      </c>
      <c r="P16" s="3">
        <f t="shared" si="3"/>
        <v>51</v>
      </c>
      <c r="Q16" s="3">
        <f>COUNTIF($P$3:P15,"&gt;"&amp;J16)</f>
        <v>6</v>
      </c>
      <c r="S16" s="3">
        <f t="shared" si="4"/>
        <v>14</v>
      </c>
      <c r="T16" s="3">
        <f t="shared" si="5"/>
        <v>2</v>
      </c>
      <c r="U16" s="3">
        <f t="shared" si="6"/>
        <v>4</v>
      </c>
      <c r="V16" s="3">
        <f t="shared" si="13"/>
        <v>27</v>
      </c>
      <c r="W16" s="3">
        <f t="shared" si="14"/>
        <v>1</v>
      </c>
      <c r="X16" s="3">
        <f t="shared" si="15"/>
        <v>1</v>
      </c>
      <c r="Y16" s="3">
        <f t="shared" si="16"/>
        <v>1</v>
      </c>
      <c r="Z16" s="3">
        <f t="shared" si="17"/>
        <v>0</v>
      </c>
      <c r="AA16" s="3">
        <f t="shared" si="18"/>
        <v>0</v>
      </c>
      <c r="AB16" s="3">
        <v>0.98607580223540348</v>
      </c>
      <c r="AC16" s="3">
        <f t="shared" si="7"/>
        <v>2</v>
      </c>
      <c r="AD16" s="3">
        <f t="shared" si="8"/>
        <v>0</v>
      </c>
      <c r="AE16" s="3">
        <f t="shared" si="19"/>
        <v>5</v>
      </c>
      <c r="AF16" s="3">
        <f t="shared" si="20"/>
        <v>28</v>
      </c>
      <c r="AG16" s="3">
        <f t="shared" si="21"/>
        <v>32</v>
      </c>
      <c r="AH16" s="3">
        <f>IF(AC16=1, COUNTIF($AF$3:AF15,"&gt;"&amp;V16),AH15)</f>
        <v>1</v>
      </c>
      <c r="AI16" s="3">
        <f>IF(AC16=2,COUNTIF($AG$3:AG15,"&gt;"&amp;V16),AI15)</f>
        <v>1</v>
      </c>
    </row>
    <row r="17" spans="1:35">
      <c r="A17" s="3">
        <v>0.1</v>
      </c>
      <c r="B17" s="3">
        <f t="shared" si="22"/>
        <v>0.89999999999999991</v>
      </c>
      <c r="C17" s="3">
        <v>6</v>
      </c>
      <c r="G17" s="3">
        <f t="shared" si="9"/>
        <v>15</v>
      </c>
      <c r="H17" s="3">
        <v>0.90777218459414688</v>
      </c>
      <c r="I17" s="3">
        <f t="shared" si="0"/>
        <v>4</v>
      </c>
      <c r="J17" s="3">
        <f t="shared" si="10"/>
        <v>31</v>
      </c>
      <c r="K17" s="3">
        <f t="shared" si="11"/>
        <v>20</v>
      </c>
      <c r="L17" s="3">
        <v>0.15034986887730084</v>
      </c>
      <c r="M17" s="3">
        <f t="shared" si="12"/>
        <v>0</v>
      </c>
      <c r="N17" s="3">
        <f t="shared" si="1"/>
        <v>3</v>
      </c>
      <c r="O17" s="3">
        <f t="shared" si="2"/>
        <v>23</v>
      </c>
      <c r="P17" s="3">
        <f t="shared" si="3"/>
        <v>54</v>
      </c>
      <c r="Q17" s="3">
        <f>COUNTIF($P$3:P16,"&gt;"&amp;J17)</f>
        <v>7</v>
      </c>
      <c r="S17" s="3">
        <f t="shared" si="4"/>
        <v>15</v>
      </c>
      <c r="T17" s="3">
        <f t="shared" si="5"/>
        <v>4</v>
      </c>
      <c r="U17" s="3">
        <f t="shared" si="6"/>
        <v>3</v>
      </c>
      <c r="V17" s="3">
        <f t="shared" si="13"/>
        <v>31</v>
      </c>
      <c r="W17" s="3">
        <f t="shared" si="14"/>
        <v>0</v>
      </c>
      <c r="X17" s="3">
        <f t="shared" si="15"/>
        <v>1</v>
      </c>
      <c r="Y17" s="3">
        <f t="shared" si="16"/>
        <v>0</v>
      </c>
      <c r="Z17" s="3">
        <f t="shared" si="17"/>
        <v>3</v>
      </c>
      <c r="AA17" s="3">
        <f t="shared" si="18"/>
        <v>0</v>
      </c>
      <c r="AB17" s="3">
        <v>0.30838106509813334</v>
      </c>
      <c r="AC17" s="3">
        <f t="shared" si="7"/>
        <v>1</v>
      </c>
      <c r="AD17" s="3">
        <f t="shared" si="8"/>
        <v>3</v>
      </c>
      <c r="AE17" s="3">
        <f t="shared" si="19"/>
        <v>5</v>
      </c>
      <c r="AF17" s="3">
        <f t="shared" si="20"/>
        <v>34</v>
      </c>
      <c r="AG17" s="3">
        <f t="shared" si="21"/>
        <v>32</v>
      </c>
      <c r="AH17" s="3">
        <f>IF(AC17=1, COUNTIF($AF$3:AF16,"&gt;"&amp;V17),AH16)</f>
        <v>0</v>
      </c>
      <c r="AI17" s="3">
        <f>IF(AC17=2,COUNTIF($AG$3:AG16,"&gt;"&amp;V17),AI16)</f>
        <v>1</v>
      </c>
    </row>
    <row r="18" spans="1:35">
      <c r="G18" s="3">
        <f t="shared" si="9"/>
        <v>16</v>
      </c>
      <c r="H18" s="3">
        <v>0.85576587328767628</v>
      </c>
      <c r="I18" s="3">
        <f t="shared" si="0"/>
        <v>3</v>
      </c>
      <c r="J18" s="3">
        <f t="shared" si="10"/>
        <v>34</v>
      </c>
      <c r="K18" s="3">
        <f t="shared" si="11"/>
        <v>20</v>
      </c>
      <c r="L18" s="3">
        <v>2.2581135943186781E-2</v>
      </c>
      <c r="M18" s="3">
        <f t="shared" si="12"/>
        <v>0</v>
      </c>
      <c r="N18" s="3">
        <f t="shared" si="1"/>
        <v>2</v>
      </c>
      <c r="O18" s="3">
        <f t="shared" si="2"/>
        <v>22</v>
      </c>
      <c r="P18" s="3">
        <f t="shared" si="3"/>
        <v>56</v>
      </c>
      <c r="Q18" s="3">
        <f>COUNTIF($P$3:P17,"&gt;"&amp;J18)</f>
        <v>7</v>
      </c>
      <c r="S18" s="3">
        <f t="shared" si="4"/>
        <v>16</v>
      </c>
      <c r="T18" s="3">
        <f t="shared" si="5"/>
        <v>3</v>
      </c>
      <c r="U18" s="3">
        <f t="shared" si="6"/>
        <v>2</v>
      </c>
      <c r="V18" s="3">
        <f t="shared" si="13"/>
        <v>34</v>
      </c>
      <c r="W18" s="3">
        <f t="shared" si="14"/>
        <v>0</v>
      </c>
      <c r="X18" s="3">
        <f t="shared" si="15"/>
        <v>0</v>
      </c>
      <c r="Y18" s="3">
        <f t="shared" si="16"/>
        <v>0</v>
      </c>
      <c r="Z18" s="3">
        <f t="shared" si="17"/>
        <v>0</v>
      </c>
      <c r="AA18" s="3">
        <f t="shared" si="18"/>
        <v>2</v>
      </c>
      <c r="AB18" s="3">
        <v>0.60287277961222974</v>
      </c>
      <c r="AC18" s="3">
        <f t="shared" si="7"/>
        <v>2</v>
      </c>
      <c r="AD18" s="3">
        <f t="shared" si="8"/>
        <v>0</v>
      </c>
      <c r="AE18" s="3">
        <f t="shared" si="19"/>
        <v>2</v>
      </c>
      <c r="AF18" s="3">
        <f t="shared" si="20"/>
        <v>34</v>
      </c>
      <c r="AG18" s="3">
        <f t="shared" si="21"/>
        <v>36</v>
      </c>
      <c r="AH18" s="3">
        <f>IF(AC18=1, COUNTIF($AF$3:AF17,"&gt;"&amp;V18),AH17)</f>
        <v>0</v>
      </c>
      <c r="AI18" s="3">
        <f>IF(AC18=2,COUNTIF($AG$3:AG17,"&gt;"&amp;V18),AI17)</f>
        <v>0</v>
      </c>
    </row>
    <row r="19" spans="1:35">
      <c r="G19" s="3">
        <f t="shared" si="9"/>
        <v>17</v>
      </c>
      <c r="H19" s="3">
        <v>0.47106388204926419</v>
      </c>
      <c r="I19" s="3">
        <f t="shared" si="0"/>
        <v>2</v>
      </c>
      <c r="J19" s="3">
        <f t="shared" si="10"/>
        <v>36</v>
      </c>
      <c r="K19" s="3">
        <f t="shared" si="11"/>
        <v>20</v>
      </c>
      <c r="L19" s="3">
        <v>0.96537962320937354</v>
      </c>
      <c r="M19" s="3">
        <f t="shared" si="12"/>
        <v>0</v>
      </c>
      <c r="N19" s="3">
        <f t="shared" si="1"/>
        <v>6</v>
      </c>
      <c r="O19" s="3">
        <f t="shared" si="2"/>
        <v>26</v>
      </c>
      <c r="P19" s="3">
        <f t="shared" si="3"/>
        <v>62</v>
      </c>
      <c r="Q19" s="3">
        <f>COUNTIF($P$3:P18,"&gt;"&amp;J19)</f>
        <v>7</v>
      </c>
      <c r="S19" s="3">
        <f t="shared" si="4"/>
        <v>17</v>
      </c>
      <c r="T19" s="3">
        <f t="shared" si="5"/>
        <v>2</v>
      </c>
      <c r="U19" s="3">
        <f t="shared" si="6"/>
        <v>6</v>
      </c>
      <c r="V19" s="3">
        <f t="shared" si="13"/>
        <v>36</v>
      </c>
      <c r="W19" s="3">
        <f t="shared" si="14"/>
        <v>0</v>
      </c>
      <c r="X19" s="3">
        <f t="shared" si="15"/>
        <v>0</v>
      </c>
      <c r="Y19" s="3">
        <f t="shared" si="16"/>
        <v>0</v>
      </c>
      <c r="Z19" s="3">
        <f t="shared" si="17"/>
        <v>2</v>
      </c>
      <c r="AA19" s="3">
        <f t="shared" si="18"/>
        <v>0</v>
      </c>
      <c r="AB19" s="3">
        <v>0.17816003235846267</v>
      </c>
      <c r="AC19" s="3">
        <f t="shared" si="7"/>
        <v>1</v>
      </c>
      <c r="AD19" s="3">
        <f t="shared" si="8"/>
        <v>6</v>
      </c>
      <c r="AE19" s="3">
        <f t="shared" si="19"/>
        <v>2</v>
      </c>
      <c r="AF19" s="3">
        <f t="shared" si="20"/>
        <v>42</v>
      </c>
      <c r="AG19" s="3">
        <f t="shared" si="21"/>
        <v>36</v>
      </c>
      <c r="AH19" s="3">
        <f>IF(AC19=1, COUNTIF($AF$3:AF18,"&gt;"&amp;V19),AH18)</f>
        <v>0</v>
      </c>
      <c r="AI19" s="3">
        <f>IF(AC19=2,COUNTIF($AG$3:AG18,"&gt;"&amp;V19),AI18)</f>
        <v>0</v>
      </c>
    </row>
    <row r="20" spans="1:35">
      <c r="G20" s="3">
        <f t="shared" si="9"/>
        <v>18</v>
      </c>
      <c r="H20" s="3">
        <v>0.97386106766758407</v>
      </c>
      <c r="I20" s="3">
        <f t="shared" si="0"/>
        <v>4</v>
      </c>
      <c r="J20" s="3">
        <f t="shared" si="10"/>
        <v>40</v>
      </c>
      <c r="K20" s="3">
        <f t="shared" si="11"/>
        <v>22</v>
      </c>
      <c r="L20" s="3">
        <v>2.2013827795072549E-2</v>
      </c>
      <c r="M20" s="3">
        <f t="shared" si="12"/>
        <v>0</v>
      </c>
      <c r="N20" s="3">
        <f t="shared" si="1"/>
        <v>2</v>
      </c>
      <c r="O20" s="3">
        <f t="shared" si="2"/>
        <v>24</v>
      </c>
      <c r="P20" s="3">
        <f t="shared" si="3"/>
        <v>64</v>
      </c>
      <c r="Q20" s="3">
        <f>COUNTIF($P$3:P19,"&gt;"&amp;J20)</f>
        <v>7</v>
      </c>
      <c r="S20" s="3">
        <f t="shared" si="4"/>
        <v>18</v>
      </c>
      <c r="T20" s="3">
        <f t="shared" si="5"/>
        <v>4</v>
      </c>
      <c r="U20" s="3">
        <f t="shared" si="6"/>
        <v>2</v>
      </c>
      <c r="V20" s="3">
        <f t="shared" si="13"/>
        <v>40</v>
      </c>
      <c r="W20" s="3">
        <f t="shared" si="14"/>
        <v>2</v>
      </c>
      <c r="X20" s="3">
        <f t="shared" si="15"/>
        <v>0</v>
      </c>
      <c r="Y20" s="3">
        <f t="shared" si="16"/>
        <v>0</v>
      </c>
      <c r="Z20" s="3">
        <f t="shared" si="17"/>
        <v>0</v>
      </c>
      <c r="AA20" s="3">
        <f t="shared" si="18"/>
        <v>4</v>
      </c>
      <c r="AB20" s="3">
        <v>0.60197387937566638</v>
      </c>
      <c r="AC20" s="3">
        <f t="shared" si="7"/>
        <v>2</v>
      </c>
      <c r="AD20" s="3">
        <f t="shared" si="8"/>
        <v>0</v>
      </c>
      <c r="AE20" s="3">
        <f t="shared" si="19"/>
        <v>2</v>
      </c>
      <c r="AF20" s="3">
        <f t="shared" si="20"/>
        <v>42</v>
      </c>
      <c r="AG20" s="3">
        <f t="shared" si="21"/>
        <v>42</v>
      </c>
      <c r="AH20" s="3">
        <f>IF(AC20=1, COUNTIF($AF$3:AF19,"&gt;"&amp;V20),AH19)</f>
        <v>0</v>
      </c>
      <c r="AI20" s="3">
        <f>IF(AC20=2,COUNTIF($AG$3:AG19,"&gt;"&amp;V20),AI19)</f>
        <v>0</v>
      </c>
    </row>
    <row r="21" spans="1:35">
      <c r="G21" s="3">
        <f t="shared" si="9"/>
        <v>19</v>
      </c>
      <c r="H21" s="3">
        <v>0.98608579973746024</v>
      </c>
      <c r="I21" s="3">
        <f t="shared" si="0"/>
        <v>4</v>
      </c>
      <c r="J21" s="3">
        <f t="shared" si="10"/>
        <v>44</v>
      </c>
      <c r="K21" s="3">
        <f t="shared" si="11"/>
        <v>20</v>
      </c>
      <c r="L21" s="3">
        <v>0.35578910749853121</v>
      </c>
      <c r="M21" s="3">
        <f t="shared" si="12"/>
        <v>0</v>
      </c>
      <c r="N21" s="3">
        <f t="shared" si="1"/>
        <v>3</v>
      </c>
      <c r="O21" s="3">
        <f t="shared" si="2"/>
        <v>23</v>
      </c>
      <c r="P21" s="3">
        <f t="shared" si="3"/>
        <v>67</v>
      </c>
      <c r="Q21" s="3">
        <f>COUNTIF($P$3:P20,"&gt;"&amp;J21)</f>
        <v>7</v>
      </c>
      <c r="S21" s="3">
        <f t="shared" si="4"/>
        <v>19</v>
      </c>
      <c r="T21" s="3">
        <f t="shared" si="5"/>
        <v>4</v>
      </c>
      <c r="U21" s="3">
        <f t="shared" si="6"/>
        <v>3</v>
      </c>
      <c r="V21" s="3">
        <f t="shared" si="13"/>
        <v>44</v>
      </c>
      <c r="W21" s="3">
        <f t="shared" si="14"/>
        <v>0</v>
      </c>
      <c r="X21" s="3">
        <f t="shared" si="15"/>
        <v>0</v>
      </c>
      <c r="Y21" s="3">
        <f t="shared" si="16"/>
        <v>0</v>
      </c>
      <c r="Z21" s="3">
        <f t="shared" si="17"/>
        <v>2</v>
      </c>
      <c r="AA21" s="3">
        <f t="shared" si="18"/>
        <v>2</v>
      </c>
      <c r="AB21" s="3">
        <v>0.15372671817093964</v>
      </c>
      <c r="AC21" s="3">
        <f t="shared" si="7"/>
        <v>1</v>
      </c>
      <c r="AD21" s="3">
        <f t="shared" si="8"/>
        <v>3</v>
      </c>
      <c r="AE21" s="3">
        <f t="shared" si="19"/>
        <v>2</v>
      </c>
      <c r="AF21" s="3">
        <f t="shared" si="20"/>
        <v>47</v>
      </c>
      <c r="AG21" s="3">
        <f t="shared" si="21"/>
        <v>42</v>
      </c>
      <c r="AH21" s="3">
        <f>IF(AC21=1, COUNTIF($AF$3:AF20,"&gt;"&amp;V21),AH20)</f>
        <v>0</v>
      </c>
      <c r="AI21" s="3">
        <f>IF(AC21=2,COUNTIF($AG$3:AG20,"&gt;"&amp;V21),AI20)</f>
        <v>0</v>
      </c>
    </row>
    <row r="22" spans="1:35">
      <c r="G22" s="3">
        <f t="shared" si="9"/>
        <v>20</v>
      </c>
      <c r="H22" s="3">
        <v>0.2216153895369164</v>
      </c>
      <c r="I22" s="3">
        <f t="shared" si="0"/>
        <v>2</v>
      </c>
      <c r="J22" s="3">
        <f t="shared" si="10"/>
        <v>46</v>
      </c>
      <c r="K22" s="3">
        <f t="shared" si="11"/>
        <v>21</v>
      </c>
      <c r="L22" s="3">
        <v>0.59169328240254393</v>
      </c>
      <c r="M22" s="3">
        <f t="shared" si="12"/>
        <v>0</v>
      </c>
      <c r="N22" s="3">
        <f t="shared" si="1"/>
        <v>4</v>
      </c>
      <c r="O22" s="3">
        <f t="shared" si="2"/>
        <v>25</v>
      </c>
      <c r="P22" s="3">
        <f t="shared" si="3"/>
        <v>71</v>
      </c>
      <c r="Q22" s="3">
        <f>COUNTIF($P$3:P21,"&gt;"&amp;J22)</f>
        <v>7</v>
      </c>
      <c r="S22" s="3">
        <f t="shared" si="4"/>
        <v>20</v>
      </c>
      <c r="T22" s="3">
        <f t="shared" si="5"/>
        <v>2</v>
      </c>
      <c r="U22" s="3">
        <f t="shared" si="6"/>
        <v>4</v>
      </c>
      <c r="V22" s="3">
        <f t="shared" si="13"/>
        <v>46</v>
      </c>
      <c r="W22" s="3">
        <f t="shared" si="14"/>
        <v>1</v>
      </c>
      <c r="X22" s="3">
        <f t="shared" si="15"/>
        <v>0</v>
      </c>
      <c r="Y22" s="3">
        <f t="shared" si="16"/>
        <v>0</v>
      </c>
      <c r="Z22" s="3">
        <f t="shared" si="17"/>
        <v>0</v>
      </c>
      <c r="AA22" s="3">
        <f t="shared" si="18"/>
        <v>4</v>
      </c>
      <c r="AB22" s="3">
        <v>0.48941135624453835</v>
      </c>
      <c r="AC22" s="3">
        <f t="shared" si="7"/>
        <v>2</v>
      </c>
      <c r="AD22" s="3">
        <f t="shared" si="8"/>
        <v>0</v>
      </c>
      <c r="AE22" s="3">
        <f t="shared" si="19"/>
        <v>4</v>
      </c>
      <c r="AF22" s="3">
        <f t="shared" si="20"/>
        <v>47</v>
      </c>
      <c r="AG22" s="3">
        <f t="shared" si="21"/>
        <v>50</v>
      </c>
      <c r="AH22" s="3">
        <f>IF(AC22=1, COUNTIF($AF$3:AF21,"&gt;"&amp;V22),AH21)</f>
        <v>0</v>
      </c>
      <c r="AI22" s="3">
        <f>IF(AC22=2,COUNTIF($AG$3:AG21,"&gt;"&amp;V22),AI21)</f>
        <v>0</v>
      </c>
    </row>
    <row r="23" spans="1:35">
      <c r="G23" s="3">
        <f t="shared" si="9"/>
        <v>21</v>
      </c>
      <c r="H23" s="3">
        <v>0.70524252773389851</v>
      </c>
      <c r="I23" s="3">
        <f t="shared" si="0"/>
        <v>2</v>
      </c>
      <c r="J23" s="3">
        <f t="shared" si="10"/>
        <v>48</v>
      </c>
      <c r="K23" s="3">
        <f t="shared" si="11"/>
        <v>23</v>
      </c>
      <c r="L23" s="3">
        <v>2.7256398684826211E-2</v>
      </c>
      <c r="M23" s="3">
        <f t="shared" si="12"/>
        <v>0</v>
      </c>
      <c r="N23" s="3">
        <f t="shared" si="1"/>
        <v>2</v>
      </c>
      <c r="O23" s="3">
        <f t="shared" si="2"/>
        <v>25</v>
      </c>
      <c r="P23" s="3">
        <f t="shared" si="3"/>
        <v>73</v>
      </c>
      <c r="Q23" s="3">
        <f>COUNTIF($P$3:P22,"&gt;"&amp;J23)</f>
        <v>7</v>
      </c>
      <c r="S23" s="3">
        <f t="shared" si="4"/>
        <v>21</v>
      </c>
      <c r="T23" s="3">
        <f t="shared" si="5"/>
        <v>2</v>
      </c>
      <c r="U23" s="3">
        <f t="shared" si="6"/>
        <v>2</v>
      </c>
      <c r="V23" s="3">
        <f t="shared" si="13"/>
        <v>48</v>
      </c>
      <c r="W23" s="3">
        <f t="shared" si="14"/>
        <v>0</v>
      </c>
      <c r="X23" s="3">
        <f t="shared" si="15"/>
        <v>2</v>
      </c>
      <c r="Y23" s="3">
        <f t="shared" si="16"/>
        <v>0</v>
      </c>
      <c r="Z23" s="3">
        <f t="shared" si="17"/>
        <v>1</v>
      </c>
      <c r="AA23" s="3">
        <f t="shared" si="18"/>
        <v>0</v>
      </c>
      <c r="AB23" s="3">
        <v>0.53486777811432851</v>
      </c>
      <c r="AC23" s="3">
        <f t="shared" si="7"/>
        <v>1</v>
      </c>
      <c r="AD23" s="3">
        <f t="shared" si="8"/>
        <v>2</v>
      </c>
      <c r="AE23" s="3">
        <f t="shared" si="19"/>
        <v>4</v>
      </c>
      <c r="AF23" s="3">
        <f t="shared" si="20"/>
        <v>50</v>
      </c>
      <c r="AG23" s="3">
        <f t="shared" si="21"/>
        <v>50</v>
      </c>
      <c r="AH23" s="3">
        <f>IF(AC23=1, COUNTIF($AF$3:AF22,"&gt;"&amp;V23),AH22)</f>
        <v>0</v>
      </c>
      <c r="AI23" s="3">
        <f>IF(AC23=2,COUNTIF($AG$3:AG22,"&gt;"&amp;V23),AI22)</f>
        <v>0</v>
      </c>
    </row>
    <row r="24" spans="1:35">
      <c r="G24" s="3">
        <f t="shared" si="9"/>
        <v>22</v>
      </c>
      <c r="H24" s="3">
        <v>0.46370369978203985</v>
      </c>
      <c r="I24" s="3">
        <f t="shared" si="0"/>
        <v>2</v>
      </c>
      <c r="J24" s="3">
        <f t="shared" si="10"/>
        <v>50</v>
      </c>
      <c r="K24" s="3">
        <f t="shared" si="11"/>
        <v>23</v>
      </c>
      <c r="L24" s="3">
        <v>0.78415393133004418</v>
      </c>
      <c r="M24" s="3">
        <f t="shared" si="12"/>
        <v>0</v>
      </c>
      <c r="N24" s="3">
        <f t="shared" si="1"/>
        <v>5</v>
      </c>
      <c r="O24" s="3">
        <f t="shared" si="2"/>
        <v>28</v>
      </c>
      <c r="P24" s="3">
        <f t="shared" si="3"/>
        <v>78</v>
      </c>
      <c r="Q24" s="3">
        <f>COUNTIF($P$3:P23,"&gt;"&amp;J24)</f>
        <v>8</v>
      </c>
      <c r="S24" s="3">
        <f t="shared" si="4"/>
        <v>22</v>
      </c>
      <c r="T24" s="3">
        <f t="shared" si="5"/>
        <v>2</v>
      </c>
      <c r="U24" s="3">
        <f t="shared" si="6"/>
        <v>5</v>
      </c>
      <c r="V24" s="3">
        <f t="shared" si="13"/>
        <v>50</v>
      </c>
      <c r="W24" s="3">
        <f t="shared" si="14"/>
        <v>0</v>
      </c>
      <c r="X24" s="3">
        <f t="shared" si="15"/>
        <v>0</v>
      </c>
      <c r="Y24" s="3">
        <f t="shared" si="16"/>
        <v>0</v>
      </c>
      <c r="Z24" s="3">
        <f t="shared" si="17"/>
        <v>0</v>
      </c>
      <c r="AA24" s="3">
        <f t="shared" si="18"/>
        <v>0</v>
      </c>
      <c r="AB24" s="3">
        <v>0.94399517321231707</v>
      </c>
      <c r="AC24" s="3">
        <f t="shared" si="7"/>
        <v>2</v>
      </c>
      <c r="AD24" s="3">
        <f t="shared" si="8"/>
        <v>0</v>
      </c>
      <c r="AE24" s="3">
        <f t="shared" si="19"/>
        <v>5</v>
      </c>
      <c r="AF24" s="3">
        <f t="shared" si="20"/>
        <v>50</v>
      </c>
      <c r="AG24" s="3">
        <f t="shared" si="21"/>
        <v>55</v>
      </c>
      <c r="AH24" s="3">
        <f>IF(AC24=1, COUNTIF($AF$3:AF23,"&gt;"&amp;V24),AH23)</f>
        <v>0</v>
      </c>
      <c r="AI24" s="3">
        <f>IF(AC24=2,COUNTIF($AG$3:AG23,"&gt;"&amp;V24),AI23)</f>
        <v>0</v>
      </c>
    </row>
    <row r="25" spans="1:35">
      <c r="G25" s="3">
        <f t="shared" si="9"/>
        <v>23</v>
      </c>
      <c r="H25" s="3">
        <v>0.14974784252937257</v>
      </c>
      <c r="I25" s="3">
        <f t="shared" si="0"/>
        <v>1</v>
      </c>
      <c r="J25" s="3">
        <f t="shared" si="10"/>
        <v>51</v>
      </c>
      <c r="K25" s="3">
        <f t="shared" si="11"/>
        <v>27</v>
      </c>
      <c r="L25" s="3">
        <v>0.33196458302380083</v>
      </c>
      <c r="M25" s="3">
        <f t="shared" si="12"/>
        <v>0</v>
      </c>
      <c r="N25" s="3">
        <f t="shared" si="1"/>
        <v>3</v>
      </c>
      <c r="O25" s="3">
        <f t="shared" si="2"/>
        <v>30</v>
      </c>
      <c r="P25" s="3">
        <f t="shared" si="3"/>
        <v>81</v>
      </c>
      <c r="Q25" s="3">
        <f>COUNTIF($P$3:P24,"&gt;"&amp;J25)</f>
        <v>8</v>
      </c>
      <c r="S25" s="3">
        <f t="shared" si="4"/>
        <v>23</v>
      </c>
      <c r="T25" s="3">
        <f t="shared" si="5"/>
        <v>1</v>
      </c>
      <c r="U25" s="3">
        <f t="shared" si="6"/>
        <v>3</v>
      </c>
      <c r="V25" s="3">
        <f t="shared" si="13"/>
        <v>51</v>
      </c>
      <c r="W25" s="3">
        <f t="shared" si="14"/>
        <v>0</v>
      </c>
      <c r="X25" s="3">
        <f t="shared" si="15"/>
        <v>4</v>
      </c>
      <c r="Y25" s="3">
        <f t="shared" si="16"/>
        <v>0</v>
      </c>
      <c r="Z25" s="3">
        <f t="shared" si="17"/>
        <v>1</v>
      </c>
      <c r="AA25" s="3">
        <f t="shared" si="18"/>
        <v>0</v>
      </c>
      <c r="AB25" s="3">
        <v>0.67398567766085926</v>
      </c>
      <c r="AC25" s="3">
        <f t="shared" si="7"/>
        <v>1</v>
      </c>
      <c r="AD25" s="3">
        <f t="shared" si="8"/>
        <v>3</v>
      </c>
      <c r="AE25" s="3">
        <f t="shared" si="19"/>
        <v>5</v>
      </c>
      <c r="AF25" s="3">
        <f t="shared" si="20"/>
        <v>54</v>
      </c>
      <c r="AG25" s="3">
        <f t="shared" si="21"/>
        <v>55</v>
      </c>
      <c r="AH25" s="3">
        <f>IF(AC25=1, COUNTIF($AF$3:AF24,"&gt;"&amp;V25),AH24)</f>
        <v>0</v>
      </c>
      <c r="AI25" s="3">
        <f>IF(AC25=2,COUNTIF($AG$3:AG24,"&gt;"&amp;V25),AI24)</f>
        <v>0</v>
      </c>
    </row>
    <row r="26" spans="1:35">
      <c r="G26" s="3">
        <f t="shared" si="9"/>
        <v>24</v>
      </c>
      <c r="H26" s="3">
        <v>0.40906425320551265</v>
      </c>
      <c r="I26" s="3">
        <f t="shared" si="0"/>
        <v>2</v>
      </c>
      <c r="J26" s="3">
        <f t="shared" si="10"/>
        <v>53</v>
      </c>
      <c r="K26" s="3">
        <f t="shared" si="11"/>
        <v>28</v>
      </c>
      <c r="L26" s="3">
        <v>0.51092417251052236</v>
      </c>
      <c r="M26" s="3">
        <f t="shared" si="12"/>
        <v>0</v>
      </c>
      <c r="N26" s="3">
        <f t="shared" si="1"/>
        <v>4</v>
      </c>
      <c r="O26" s="3">
        <f t="shared" si="2"/>
        <v>32</v>
      </c>
      <c r="P26" s="3">
        <f t="shared" si="3"/>
        <v>85</v>
      </c>
      <c r="Q26" s="3">
        <f>COUNTIF($P$3:P25,"&gt;"&amp;J26)</f>
        <v>9</v>
      </c>
      <c r="S26" s="3">
        <f t="shared" si="4"/>
        <v>24</v>
      </c>
      <c r="T26" s="3">
        <f t="shared" si="5"/>
        <v>2</v>
      </c>
      <c r="U26" s="3">
        <f t="shared" si="6"/>
        <v>4</v>
      </c>
      <c r="V26" s="3">
        <f t="shared" si="13"/>
        <v>53</v>
      </c>
      <c r="W26" s="3">
        <f t="shared" si="14"/>
        <v>1</v>
      </c>
      <c r="X26" s="3">
        <f t="shared" si="15"/>
        <v>2</v>
      </c>
      <c r="Y26" s="3">
        <f t="shared" si="16"/>
        <v>1</v>
      </c>
      <c r="Z26" s="3">
        <f t="shared" si="17"/>
        <v>0</v>
      </c>
      <c r="AA26" s="3">
        <f t="shared" si="18"/>
        <v>0</v>
      </c>
      <c r="AB26" s="3">
        <v>0.12208331708651432</v>
      </c>
      <c r="AC26" s="3">
        <f t="shared" si="7"/>
        <v>1</v>
      </c>
      <c r="AD26" s="3">
        <f t="shared" si="8"/>
        <v>5</v>
      </c>
      <c r="AE26" s="3">
        <f t="shared" si="19"/>
        <v>5</v>
      </c>
      <c r="AF26" s="3">
        <f t="shared" si="20"/>
        <v>58</v>
      </c>
      <c r="AG26" s="3">
        <f t="shared" si="21"/>
        <v>55</v>
      </c>
      <c r="AH26" s="3">
        <f>IF(AC26=1, COUNTIF($AF$3:AF25,"&gt;"&amp;V26),AH25)</f>
        <v>1</v>
      </c>
      <c r="AI26" s="3">
        <f>IF(AC26=2,COUNTIF($AG$3:AG25,"&gt;"&amp;V26),AI25)</f>
        <v>0</v>
      </c>
    </row>
    <row r="27" spans="1:35">
      <c r="G27" s="3">
        <f t="shared" si="9"/>
        <v>25</v>
      </c>
      <c r="H27" s="3">
        <v>0.69785929346225017</v>
      </c>
      <c r="I27" s="3">
        <f t="shared" si="0"/>
        <v>2</v>
      </c>
      <c r="J27" s="3">
        <f t="shared" si="10"/>
        <v>55</v>
      </c>
      <c r="K27" s="3">
        <f t="shared" si="11"/>
        <v>30</v>
      </c>
      <c r="L27" s="3">
        <v>0.22781252358461945</v>
      </c>
      <c r="M27" s="3">
        <f t="shared" si="12"/>
        <v>0</v>
      </c>
      <c r="N27" s="3">
        <f t="shared" si="1"/>
        <v>3</v>
      </c>
      <c r="O27" s="3">
        <f t="shared" si="2"/>
        <v>33</v>
      </c>
      <c r="P27" s="3">
        <f t="shared" si="3"/>
        <v>88</v>
      </c>
      <c r="Q27" s="3">
        <f>COUNTIF($P$3:P26,"&gt;"&amp;J27)</f>
        <v>9</v>
      </c>
      <c r="S27" s="3">
        <f t="shared" si="4"/>
        <v>25</v>
      </c>
      <c r="T27" s="3">
        <f t="shared" si="5"/>
        <v>2</v>
      </c>
      <c r="U27" s="3">
        <f t="shared" si="6"/>
        <v>3</v>
      </c>
      <c r="V27" s="3">
        <f t="shared" si="13"/>
        <v>55</v>
      </c>
      <c r="W27" s="3">
        <f t="shared" si="14"/>
        <v>3</v>
      </c>
      <c r="X27" s="3">
        <f t="shared" si="15"/>
        <v>0</v>
      </c>
      <c r="Y27" s="3">
        <f t="shared" si="16"/>
        <v>0</v>
      </c>
      <c r="Z27" s="3">
        <f t="shared" si="17"/>
        <v>0</v>
      </c>
      <c r="AA27" s="3">
        <f t="shared" si="18"/>
        <v>0</v>
      </c>
      <c r="AB27" s="3">
        <v>0.76235563029626796</v>
      </c>
      <c r="AC27" s="3">
        <f t="shared" si="7"/>
        <v>2</v>
      </c>
      <c r="AD27" s="3">
        <f t="shared" si="8"/>
        <v>0</v>
      </c>
      <c r="AE27" s="3">
        <f t="shared" si="19"/>
        <v>3</v>
      </c>
      <c r="AF27" s="3">
        <f t="shared" si="20"/>
        <v>58</v>
      </c>
      <c r="AG27" s="3">
        <f t="shared" si="21"/>
        <v>58</v>
      </c>
      <c r="AH27" s="3">
        <f>IF(AC27=1, COUNTIF($AF$3:AF26,"&gt;"&amp;V27),AH26)</f>
        <v>1</v>
      </c>
      <c r="AI27" s="3">
        <f>IF(AC27=2,COUNTIF($AG$3:AG26,"&gt;"&amp;V27),AI26)</f>
        <v>0</v>
      </c>
    </row>
    <row r="28" spans="1:35">
      <c r="G28" s="3">
        <f t="shared" si="9"/>
        <v>26</v>
      </c>
      <c r="H28" s="3">
        <v>0.68361756794739414</v>
      </c>
      <c r="I28" s="3">
        <f t="shared" si="0"/>
        <v>2</v>
      </c>
      <c r="J28" s="3">
        <f t="shared" si="10"/>
        <v>57</v>
      </c>
      <c r="K28" s="3">
        <f t="shared" si="11"/>
        <v>31</v>
      </c>
      <c r="L28" s="3">
        <v>0.51066285577807358</v>
      </c>
      <c r="M28" s="3">
        <f t="shared" si="12"/>
        <v>0</v>
      </c>
      <c r="N28" s="3">
        <f t="shared" si="1"/>
        <v>4</v>
      </c>
      <c r="O28" s="3">
        <f t="shared" si="2"/>
        <v>35</v>
      </c>
      <c r="P28" s="3">
        <f t="shared" si="3"/>
        <v>92</v>
      </c>
      <c r="Q28" s="3">
        <f>COUNTIF($P$3:P27,"&gt;"&amp;J28)</f>
        <v>9</v>
      </c>
      <c r="S28" s="3">
        <f t="shared" si="4"/>
        <v>26</v>
      </c>
      <c r="T28" s="3">
        <f t="shared" si="5"/>
        <v>2</v>
      </c>
      <c r="U28" s="3">
        <f t="shared" si="6"/>
        <v>4</v>
      </c>
      <c r="V28" s="3">
        <f t="shared" si="13"/>
        <v>57</v>
      </c>
      <c r="W28" s="3">
        <f t="shared" si="14"/>
        <v>1</v>
      </c>
      <c r="X28" s="3">
        <f t="shared" si="15"/>
        <v>1</v>
      </c>
      <c r="Y28" s="3">
        <f t="shared" si="16"/>
        <v>1</v>
      </c>
      <c r="Z28" s="3">
        <f t="shared" si="17"/>
        <v>0</v>
      </c>
      <c r="AA28" s="3">
        <f t="shared" si="18"/>
        <v>0</v>
      </c>
      <c r="AB28" s="3">
        <v>0.74032016906662457</v>
      </c>
      <c r="AC28" s="3">
        <f t="shared" si="7"/>
        <v>2</v>
      </c>
      <c r="AD28" s="3">
        <f t="shared" si="8"/>
        <v>0</v>
      </c>
      <c r="AE28" s="3">
        <f t="shared" si="19"/>
        <v>5</v>
      </c>
      <c r="AF28" s="3">
        <f t="shared" si="20"/>
        <v>58</v>
      </c>
      <c r="AG28" s="3">
        <f t="shared" si="21"/>
        <v>62</v>
      </c>
      <c r="AH28" s="3">
        <f>IF(AC28=1, COUNTIF($AF$3:AF27,"&gt;"&amp;V28),AH27)</f>
        <v>1</v>
      </c>
      <c r="AI28" s="3">
        <f>IF(AC28=2,COUNTIF($AG$3:AG27,"&gt;"&amp;V28),AI27)</f>
        <v>1</v>
      </c>
    </row>
    <row r="29" spans="1:35">
      <c r="G29" s="3">
        <f t="shared" si="9"/>
        <v>27</v>
      </c>
      <c r="H29" s="3">
        <v>0.81855393890192352</v>
      </c>
      <c r="I29" s="3">
        <f t="shared" si="0"/>
        <v>3</v>
      </c>
      <c r="J29" s="3">
        <f t="shared" si="10"/>
        <v>60</v>
      </c>
      <c r="K29" s="3">
        <f t="shared" si="11"/>
        <v>32</v>
      </c>
      <c r="L29" s="3">
        <v>0.72985312801864421</v>
      </c>
      <c r="M29" s="3">
        <f t="shared" si="12"/>
        <v>0</v>
      </c>
      <c r="N29" s="3">
        <f t="shared" si="1"/>
        <v>5</v>
      </c>
      <c r="O29" s="3">
        <f t="shared" si="2"/>
        <v>37</v>
      </c>
      <c r="P29" s="3">
        <f t="shared" si="3"/>
        <v>97</v>
      </c>
      <c r="Q29" s="3">
        <f>COUNTIF($P$3:P28,"&gt;"&amp;J29)</f>
        <v>10</v>
      </c>
      <c r="S29" s="3">
        <f t="shared" si="4"/>
        <v>27</v>
      </c>
      <c r="T29" s="3">
        <f t="shared" si="5"/>
        <v>3</v>
      </c>
      <c r="U29" s="3">
        <f t="shared" si="6"/>
        <v>5</v>
      </c>
      <c r="V29" s="3">
        <f t="shared" si="13"/>
        <v>60</v>
      </c>
      <c r="W29" s="3">
        <f t="shared" si="14"/>
        <v>0</v>
      </c>
      <c r="X29" s="3">
        <f t="shared" si="15"/>
        <v>2</v>
      </c>
      <c r="Y29" s="3">
        <f t="shared" si="16"/>
        <v>0</v>
      </c>
      <c r="Z29" s="3">
        <f t="shared" si="17"/>
        <v>2</v>
      </c>
      <c r="AA29" s="3">
        <f t="shared" si="18"/>
        <v>0</v>
      </c>
      <c r="AB29" s="3">
        <v>0.12594670752912851</v>
      </c>
      <c r="AC29" s="3">
        <f t="shared" si="7"/>
        <v>1</v>
      </c>
      <c r="AD29" s="3">
        <f t="shared" si="8"/>
        <v>5</v>
      </c>
      <c r="AE29" s="3">
        <f t="shared" si="19"/>
        <v>5</v>
      </c>
      <c r="AF29" s="3">
        <f t="shared" si="20"/>
        <v>65</v>
      </c>
      <c r="AG29" s="3">
        <f t="shared" si="21"/>
        <v>62</v>
      </c>
      <c r="AH29" s="3">
        <f>IF(AC29=1, COUNTIF($AF$3:AF28,"&gt;"&amp;V29),AH28)</f>
        <v>0</v>
      </c>
      <c r="AI29" s="3">
        <f>IF(AC29=2,COUNTIF($AG$3:AG28,"&gt;"&amp;V29),AI28)</f>
        <v>1</v>
      </c>
    </row>
    <row r="30" spans="1:35">
      <c r="G30" s="3">
        <f t="shared" si="9"/>
        <v>28</v>
      </c>
      <c r="H30" s="3">
        <v>0.92534420271486684</v>
      </c>
      <c r="I30" s="3">
        <f t="shared" si="0"/>
        <v>4</v>
      </c>
      <c r="J30" s="3">
        <f t="shared" si="10"/>
        <v>64</v>
      </c>
      <c r="K30" s="3">
        <f t="shared" si="11"/>
        <v>33</v>
      </c>
      <c r="L30" s="3">
        <v>0.91751564521062745</v>
      </c>
      <c r="M30" s="3">
        <f t="shared" si="12"/>
        <v>0</v>
      </c>
      <c r="N30" s="3">
        <f t="shared" si="1"/>
        <v>6</v>
      </c>
      <c r="O30" s="3">
        <f t="shared" si="2"/>
        <v>39</v>
      </c>
      <c r="P30" s="3">
        <f t="shared" si="3"/>
        <v>103</v>
      </c>
      <c r="Q30" s="3">
        <f>COUNTIF($P$3:P29,"&gt;"&amp;J30)</f>
        <v>9</v>
      </c>
      <c r="S30" s="3">
        <f t="shared" si="4"/>
        <v>28</v>
      </c>
      <c r="T30" s="3">
        <f t="shared" si="5"/>
        <v>4</v>
      </c>
      <c r="U30" s="3">
        <f t="shared" si="6"/>
        <v>6</v>
      </c>
      <c r="V30" s="3">
        <f t="shared" si="13"/>
        <v>64</v>
      </c>
      <c r="W30" s="3">
        <f t="shared" si="14"/>
        <v>1</v>
      </c>
      <c r="X30" s="3">
        <f t="shared" si="15"/>
        <v>0</v>
      </c>
      <c r="Y30" s="3">
        <f t="shared" si="16"/>
        <v>0</v>
      </c>
      <c r="Z30" s="3">
        <f t="shared" si="17"/>
        <v>0</v>
      </c>
      <c r="AA30" s="3">
        <f t="shared" si="18"/>
        <v>2</v>
      </c>
      <c r="AB30" s="3">
        <v>0.41255511141767154</v>
      </c>
      <c r="AC30" s="3">
        <f t="shared" si="7"/>
        <v>2</v>
      </c>
      <c r="AD30" s="3">
        <f t="shared" si="8"/>
        <v>0</v>
      </c>
      <c r="AE30" s="3">
        <f t="shared" si="19"/>
        <v>6</v>
      </c>
      <c r="AF30" s="3">
        <f t="shared" si="20"/>
        <v>65</v>
      </c>
      <c r="AG30" s="3">
        <f t="shared" si="21"/>
        <v>70</v>
      </c>
      <c r="AH30" s="3">
        <f>IF(AC30=1, COUNTIF($AF$3:AF29,"&gt;"&amp;V30),AH29)</f>
        <v>0</v>
      </c>
      <c r="AI30" s="3">
        <f>IF(AC30=2,COUNTIF($AG$3:AG29,"&gt;"&amp;V30),AI29)</f>
        <v>0</v>
      </c>
    </row>
    <row r="31" spans="1:35">
      <c r="G31" s="3">
        <f t="shared" si="9"/>
        <v>29</v>
      </c>
      <c r="H31" s="3">
        <v>0.4879402714200598</v>
      </c>
      <c r="I31" s="3">
        <f t="shared" si="0"/>
        <v>2</v>
      </c>
      <c r="J31" s="3">
        <f t="shared" si="10"/>
        <v>66</v>
      </c>
      <c r="K31" s="3">
        <f t="shared" si="11"/>
        <v>37</v>
      </c>
      <c r="L31" s="3">
        <v>0.58715038570477185</v>
      </c>
      <c r="M31" s="3">
        <f t="shared" si="12"/>
        <v>0</v>
      </c>
      <c r="N31" s="3">
        <f t="shared" si="1"/>
        <v>4</v>
      </c>
      <c r="O31" s="3">
        <f t="shared" si="2"/>
        <v>41</v>
      </c>
      <c r="P31" s="3">
        <f t="shared" si="3"/>
        <v>107</v>
      </c>
      <c r="Q31" s="3">
        <f>COUNTIF($P$3:P30,"&gt;"&amp;J31)</f>
        <v>10</v>
      </c>
      <c r="S31" s="3">
        <f t="shared" si="4"/>
        <v>29</v>
      </c>
      <c r="T31" s="3">
        <f t="shared" si="5"/>
        <v>2</v>
      </c>
      <c r="U31" s="3">
        <f t="shared" si="6"/>
        <v>4</v>
      </c>
      <c r="V31" s="3">
        <f t="shared" si="13"/>
        <v>66</v>
      </c>
      <c r="W31" s="3">
        <f t="shared" si="14"/>
        <v>0</v>
      </c>
      <c r="X31" s="3">
        <f t="shared" si="15"/>
        <v>4</v>
      </c>
      <c r="Y31" s="3">
        <f t="shared" si="16"/>
        <v>0</v>
      </c>
      <c r="Z31" s="3">
        <f t="shared" si="17"/>
        <v>1</v>
      </c>
      <c r="AA31" s="3">
        <f t="shared" si="18"/>
        <v>0</v>
      </c>
      <c r="AB31" s="3">
        <v>0.56885610365616679</v>
      </c>
      <c r="AC31" s="3">
        <f t="shared" si="7"/>
        <v>1</v>
      </c>
      <c r="AD31" s="3">
        <f t="shared" si="8"/>
        <v>4</v>
      </c>
      <c r="AE31" s="3">
        <f t="shared" si="19"/>
        <v>6</v>
      </c>
      <c r="AF31" s="3">
        <f t="shared" si="20"/>
        <v>70</v>
      </c>
      <c r="AG31" s="3">
        <f t="shared" si="21"/>
        <v>70</v>
      </c>
      <c r="AH31" s="3">
        <f>IF(AC31=1, COUNTIF($AF$3:AF30,"&gt;"&amp;V31),AH30)</f>
        <v>0</v>
      </c>
      <c r="AI31" s="3">
        <f>IF(AC31=2,COUNTIF($AG$3:AG30,"&gt;"&amp;V31),AI30)</f>
        <v>0</v>
      </c>
    </row>
    <row r="32" spans="1:35">
      <c r="G32" s="3">
        <f t="shared" si="9"/>
        <v>30</v>
      </c>
      <c r="H32" s="3">
        <v>0.98848641775786983</v>
      </c>
      <c r="I32" s="3">
        <f t="shared" si="0"/>
        <v>4</v>
      </c>
      <c r="J32" s="3">
        <f t="shared" si="10"/>
        <v>70</v>
      </c>
      <c r="K32" s="3">
        <f t="shared" si="11"/>
        <v>37</v>
      </c>
      <c r="L32" s="3">
        <v>0.18954593761888527</v>
      </c>
      <c r="M32" s="3">
        <f t="shared" si="12"/>
        <v>0</v>
      </c>
      <c r="N32" s="3">
        <f t="shared" si="1"/>
        <v>3</v>
      </c>
      <c r="O32" s="3">
        <f t="shared" si="2"/>
        <v>40</v>
      </c>
      <c r="P32" s="3">
        <f t="shared" si="3"/>
        <v>110</v>
      </c>
      <c r="Q32" s="3">
        <f>COUNTIF($P$3:P31,"&gt;"&amp;J32)</f>
        <v>10</v>
      </c>
      <c r="S32" s="3">
        <f t="shared" si="4"/>
        <v>30</v>
      </c>
      <c r="T32" s="3">
        <f t="shared" si="5"/>
        <v>4</v>
      </c>
      <c r="U32" s="3">
        <f t="shared" si="6"/>
        <v>3</v>
      </c>
      <c r="V32" s="3">
        <f t="shared" si="13"/>
        <v>70</v>
      </c>
      <c r="W32" s="3">
        <f t="shared" si="14"/>
        <v>0</v>
      </c>
      <c r="X32" s="3">
        <f t="shared" si="15"/>
        <v>0</v>
      </c>
      <c r="Y32" s="3">
        <f t="shared" si="16"/>
        <v>0</v>
      </c>
      <c r="Z32" s="3">
        <f t="shared" si="17"/>
        <v>0</v>
      </c>
      <c r="AA32" s="3">
        <f t="shared" si="18"/>
        <v>0</v>
      </c>
      <c r="AB32" s="3">
        <v>8.0968588936550567E-2</v>
      </c>
      <c r="AC32" s="3">
        <f t="shared" si="7"/>
        <v>1</v>
      </c>
      <c r="AD32" s="3">
        <f t="shared" si="8"/>
        <v>3</v>
      </c>
      <c r="AE32" s="3">
        <f t="shared" si="19"/>
        <v>6</v>
      </c>
      <c r="AF32" s="3">
        <f t="shared" si="20"/>
        <v>73</v>
      </c>
      <c r="AG32" s="3">
        <f t="shared" si="21"/>
        <v>70</v>
      </c>
      <c r="AH32" s="3">
        <f>IF(AC32=1, COUNTIF($AF$3:AF31,"&gt;"&amp;V32),AH31)</f>
        <v>0</v>
      </c>
      <c r="AI32" s="3">
        <f>IF(AC32=2,COUNTIF($AG$3:AG31,"&gt;"&amp;V32),AI31)</f>
        <v>0</v>
      </c>
    </row>
    <row r="33" spans="7:35">
      <c r="G33" s="3">
        <f t="shared" si="9"/>
        <v>31</v>
      </c>
      <c r="H33" s="3">
        <v>0.3666355196364175</v>
      </c>
      <c r="I33" s="3">
        <f t="shared" si="0"/>
        <v>2</v>
      </c>
      <c r="J33" s="3">
        <f t="shared" si="10"/>
        <v>72</v>
      </c>
      <c r="K33" s="3">
        <f t="shared" si="11"/>
        <v>38</v>
      </c>
      <c r="L33" s="3">
        <v>0.47762943773395894</v>
      </c>
      <c r="M33" s="3">
        <f t="shared" si="12"/>
        <v>0</v>
      </c>
      <c r="N33" s="3">
        <f t="shared" si="1"/>
        <v>3</v>
      </c>
      <c r="O33" s="3">
        <f t="shared" si="2"/>
        <v>41</v>
      </c>
      <c r="P33" s="3">
        <f t="shared" si="3"/>
        <v>113</v>
      </c>
      <c r="Q33" s="3">
        <f>COUNTIF($P$3:P32,"&gt;"&amp;J33)</f>
        <v>10</v>
      </c>
      <c r="S33" s="3">
        <f t="shared" si="4"/>
        <v>31</v>
      </c>
      <c r="T33" s="3">
        <f t="shared" si="5"/>
        <v>2</v>
      </c>
      <c r="U33" s="3">
        <f t="shared" si="6"/>
        <v>3</v>
      </c>
      <c r="V33" s="3">
        <f t="shared" si="13"/>
        <v>72</v>
      </c>
      <c r="W33" s="3">
        <f t="shared" si="14"/>
        <v>1</v>
      </c>
      <c r="X33" s="3">
        <f t="shared" si="15"/>
        <v>0</v>
      </c>
      <c r="Y33" s="3">
        <f t="shared" si="16"/>
        <v>0</v>
      </c>
      <c r="Z33" s="3">
        <f t="shared" si="17"/>
        <v>0</v>
      </c>
      <c r="AA33" s="3">
        <f t="shared" si="18"/>
        <v>2</v>
      </c>
      <c r="AB33" s="3">
        <v>0.81976172486265431</v>
      </c>
      <c r="AC33" s="3">
        <f t="shared" si="7"/>
        <v>2</v>
      </c>
      <c r="AD33" s="3">
        <f t="shared" si="8"/>
        <v>0</v>
      </c>
      <c r="AE33" s="3">
        <f t="shared" si="19"/>
        <v>3</v>
      </c>
      <c r="AF33" s="3">
        <f t="shared" si="20"/>
        <v>73</v>
      </c>
      <c r="AG33" s="3">
        <f t="shared" si="21"/>
        <v>75</v>
      </c>
      <c r="AH33" s="3">
        <f>IF(AC33=1, COUNTIF($AF$3:AF32,"&gt;"&amp;V33),AH32)</f>
        <v>0</v>
      </c>
      <c r="AI33" s="3">
        <f>IF(AC33=2,COUNTIF($AG$3:AG32,"&gt;"&amp;V33),AI32)</f>
        <v>0</v>
      </c>
    </row>
    <row r="34" spans="7:35">
      <c r="G34" s="3">
        <f t="shared" si="9"/>
        <v>32</v>
      </c>
      <c r="H34" s="3">
        <v>0.90429118975897593</v>
      </c>
      <c r="I34" s="3">
        <f t="shared" si="0"/>
        <v>4</v>
      </c>
      <c r="J34" s="3">
        <f t="shared" si="10"/>
        <v>76</v>
      </c>
      <c r="K34" s="3">
        <f t="shared" si="11"/>
        <v>37</v>
      </c>
      <c r="L34" s="3">
        <v>0.70314566970431525</v>
      </c>
      <c r="M34" s="3">
        <f t="shared" si="12"/>
        <v>0</v>
      </c>
      <c r="N34" s="3">
        <f t="shared" si="1"/>
        <v>5</v>
      </c>
      <c r="O34" s="3">
        <f t="shared" si="2"/>
        <v>42</v>
      </c>
      <c r="P34" s="3">
        <f t="shared" si="3"/>
        <v>118</v>
      </c>
      <c r="Q34" s="3">
        <f>COUNTIF($P$3:P33,"&gt;"&amp;J34)</f>
        <v>10</v>
      </c>
      <c r="S34" s="3">
        <f t="shared" si="4"/>
        <v>32</v>
      </c>
      <c r="T34" s="3">
        <f t="shared" si="5"/>
        <v>4</v>
      </c>
      <c r="U34" s="3">
        <f t="shared" si="6"/>
        <v>5</v>
      </c>
      <c r="V34" s="3">
        <f t="shared" si="13"/>
        <v>76</v>
      </c>
      <c r="W34" s="3">
        <f t="shared" si="14"/>
        <v>0</v>
      </c>
      <c r="X34" s="3">
        <f t="shared" si="15"/>
        <v>0</v>
      </c>
      <c r="Y34" s="3">
        <f t="shared" si="16"/>
        <v>0</v>
      </c>
      <c r="Z34" s="3">
        <f t="shared" si="17"/>
        <v>3</v>
      </c>
      <c r="AA34" s="3">
        <f t="shared" si="18"/>
        <v>1</v>
      </c>
      <c r="AB34" s="3">
        <v>0.70886117697138928</v>
      </c>
      <c r="AC34" s="3">
        <f t="shared" si="7"/>
        <v>2</v>
      </c>
      <c r="AD34" s="3">
        <f t="shared" si="8"/>
        <v>0</v>
      </c>
      <c r="AE34" s="3">
        <f t="shared" si="19"/>
        <v>5</v>
      </c>
      <c r="AF34" s="3">
        <f t="shared" si="20"/>
        <v>73</v>
      </c>
      <c r="AG34" s="3">
        <f t="shared" si="21"/>
        <v>81</v>
      </c>
      <c r="AH34" s="3">
        <f>IF(AC34=1, COUNTIF($AF$3:AF33,"&gt;"&amp;V34),AH33)</f>
        <v>0</v>
      </c>
      <c r="AI34" s="3">
        <f>IF(AC34=2,COUNTIF($AG$3:AG33,"&gt;"&amp;V34),AI33)</f>
        <v>0</v>
      </c>
    </row>
    <row r="35" spans="7:35">
      <c r="G35" s="3">
        <f t="shared" si="9"/>
        <v>33</v>
      </c>
      <c r="H35" s="3">
        <v>0.70480990555332645</v>
      </c>
      <c r="I35" s="3">
        <f t="shared" si="0"/>
        <v>2</v>
      </c>
      <c r="J35" s="3">
        <f t="shared" si="10"/>
        <v>78</v>
      </c>
      <c r="K35" s="3">
        <f t="shared" si="11"/>
        <v>40</v>
      </c>
      <c r="L35" s="3">
        <v>0.60399741982976995</v>
      </c>
      <c r="M35" s="3">
        <f t="shared" si="12"/>
        <v>0</v>
      </c>
      <c r="N35" s="3">
        <f t="shared" si="1"/>
        <v>4</v>
      </c>
      <c r="O35" s="3">
        <f t="shared" si="2"/>
        <v>44</v>
      </c>
      <c r="P35" s="3">
        <f t="shared" si="3"/>
        <v>122</v>
      </c>
      <c r="Q35" s="3">
        <f>COUNTIF($P$3:P34,"&gt;"&amp;J35)</f>
        <v>10</v>
      </c>
      <c r="S35" s="3">
        <f t="shared" si="4"/>
        <v>33</v>
      </c>
      <c r="T35" s="3">
        <f t="shared" si="5"/>
        <v>2</v>
      </c>
      <c r="U35" s="3">
        <f t="shared" si="6"/>
        <v>4</v>
      </c>
      <c r="V35" s="3">
        <f t="shared" si="13"/>
        <v>78</v>
      </c>
      <c r="W35" s="3">
        <f t="shared" si="14"/>
        <v>0</v>
      </c>
      <c r="X35" s="3">
        <f t="shared" si="15"/>
        <v>3</v>
      </c>
      <c r="Y35" s="3">
        <f t="shared" si="16"/>
        <v>0</v>
      </c>
      <c r="Z35" s="3">
        <f t="shared" si="17"/>
        <v>5</v>
      </c>
      <c r="AA35" s="3">
        <f t="shared" si="18"/>
        <v>0</v>
      </c>
      <c r="AB35" s="3">
        <v>0.70021699237924495</v>
      </c>
      <c r="AC35" s="3">
        <f t="shared" si="7"/>
        <v>1</v>
      </c>
      <c r="AD35" s="3">
        <f t="shared" si="8"/>
        <v>4</v>
      </c>
      <c r="AE35" s="3">
        <f t="shared" si="19"/>
        <v>5</v>
      </c>
      <c r="AF35" s="3">
        <f t="shared" si="20"/>
        <v>82</v>
      </c>
      <c r="AG35" s="3">
        <f t="shared" si="21"/>
        <v>81</v>
      </c>
      <c r="AH35" s="3">
        <f>IF(AC35=1, COUNTIF($AF$3:AF34,"&gt;"&amp;V35),AH34)</f>
        <v>0</v>
      </c>
      <c r="AI35" s="3">
        <f>IF(AC35=2,COUNTIF($AG$3:AG34,"&gt;"&amp;V35),AI34)</f>
        <v>0</v>
      </c>
    </row>
    <row r="36" spans="7:35">
      <c r="G36" s="3">
        <f t="shared" si="9"/>
        <v>34</v>
      </c>
      <c r="H36" s="3">
        <v>0.81666047651122331</v>
      </c>
      <c r="I36" s="3">
        <f t="shared" si="0"/>
        <v>3</v>
      </c>
      <c r="J36" s="3">
        <f t="shared" si="10"/>
        <v>81</v>
      </c>
      <c r="K36" s="3">
        <f t="shared" si="11"/>
        <v>41</v>
      </c>
      <c r="L36" s="3">
        <v>0.67389726700001418</v>
      </c>
      <c r="M36" s="3">
        <f t="shared" si="12"/>
        <v>0</v>
      </c>
      <c r="N36" s="3">
        <f t="shared" si="1"/>
        <v>4</v>
      </c>
      <c r="O36" s="3">
        <f t="shared" si="2"/>
        <v>45</v>
      </c>
      <c r="P36" s="3">
        <f t="shared" si="3"/>
        <v>126</v>
      </c>
      <c r="Q36" s="3">
        <f>COUNTIF($P$3:P35,"&gt;"&amp;J36)</f>
        <v>10</v>
      </c>
      <c r="S36" s="3">
        <f t="shared" si="4"/>
        <v>34</v>
      </c>
      <c r="T36" s="3">
        <f t="shared" si="5"/>
        <v>3</v>
      </c>
      <c r="U36" s="3">
        <f t="shared" si="6"/>
        <v>4</v>
      </c>
      <c r="V36" s="3">
        <f t="shared" si="13"/>
        <v>81</v>
      </c>
      <c r="W36" s="3">
        <f t="shared" si="14"/>
        <v>1</v>
      </c>
      <c r="X36" s="3">
        <f t="shared" si="15"/>
        <v>0</v>
      </c>
      <c r="Y36" s="3">
        <f t="shared" si="16"/>
        <v>0</v>
      </c>
      <c r="Z36" s="3">
        <f t="shared" si="17"/>
        <v>0</v>
      </c>
      <c r="AA36" s="3">
        <f t="shared" si="18"/>
        <v>0</v>
      </c>
      <c r="AB36" s="3">
        <v>0.78597639328582058</v>
      </c>
      <c r="AC36" s="3">
        <f t="shared" si="7"/>
        <v>2</v>
      </c>
      <c r="AD36" s="3">
        <f t="shared" si="8"/>
        <v>0</v>
      </c>
      <c r="AE36" s="3">
        <f t="shared" si="19"/>
        <v>4</v>
      </c>
      <c r="AF36" s="3">
        <f t="shared" si="20"/>
        <v>82</v>
      </c>
      <c r="AG36" s="3">
        <f t="shared" si="21"/>
        <v>85</v>
      </c>
      <c r="AH36" s="3">
        <f>IF(AC36=1, COUNTIF($AF$3:AF35,"&gt;"&amp;V36),AH35)</f>
        <v>0</v>
      </c>
      <c r="AI36" s="3">
        <f>IF(AC36=2,COUNTIF($AG$3:AG35,"&gt;"&amp;V36),AI35)</f>
        <v>0</v>
      </c>
    </row>
    <row r="37" spans="7:35">
      <c r="G37" s="3">
        <f t="shared" si="9"/>
        <v>35</v>
      </c>
      <c r="H37" s="3">
        <v>7.7406042821707155E-2</v>
      </c>
      <c r="I37" s="3">
        <f t="shared" si="0"/>
        <v>1</v>
      </c>
      <c r="J37" s="3">
        <f t="shared" si="10"/>
        <v>82</v>
      </c>
      <c r="K37" s="3">
        <f t="shared" si="11"/>
        <v>44</v>
      </c>
      <c r="L37" s="3">
        <v>0.28942155700171845</v>
      </c>
      <c r="M37" s="3">
        <f t="shared" si="12"/>
        <v>0</v>
      </c>
      <c r="N37" s="3">
        <f t="shared" si="1"/>
        <v>3</v>
      </c>
      <c r="O37" s="3">
        <f t="shared" si="2"/>
        <v>47</v>
      </c>
      <c r="P37" s="3">
        <f t="shared" si="3"/>
        <v>129</v>
      </c>
      <c r="Q37" s="3">
        <f>COUNTIF($P$3:P36,"&gt;"&amp;J37)</f>
        <v>11</v>
      </c>
      <c r="S37" s="3">
        <f t="shared" si="4"/>
        <v>35</v>
      </c>
      <c r="T37" s="3">
        <f t="shared" si="5"/>
        <v>1</v>
      </c>
      <c r="U37" s="3">
        <f t="shared" si="6"/>
        <v>3</v>
      </c>
      <c r="V37" s="3">
        <f t="shared" si="13"/>
        <v>82</v>
      </c>
      <c r="W37" s="3">
        <f t="shared" si="14"/>
        <v>0</v>
      </c>
      <c r="X37" s="3">
        <f t="shared" si="15"/>
        <v>3</v>
      </c>
      <c r="Y37" s="3">
        <f t="shared" si="16"/>
        <v>0</v>
      </c>
      <c r="Z37" s="3">
        <f t="shared" si="17"/>
        <v>0</v>
      </c>
      <c r="AA37" s="3">
        <f t="shared" si="18"/>
        <v>0</v>
      </c>
      <c r="AB37" s="3">
        <v>0.2573106947255408</v>
      </c>
      <c r="AC37" s="3">
        <f t="shared" si="7"/>
        <v>1</v>
      </c>
      <c r="AD37" s="3">
        <f t="shared" si="8"/>
        <v>3</v>
      </c>
      <c r="AE37" s="3">
        <f t="shared" si="19"/>
        <v>4</v>
      </c>
      <c r="AF37" s="3">
        <f t="shared" si="20"/>
        <v>85</v>
      </c>
      <c r="AG37" s="3">
        <f t="shared" si="21"/>
        <v>85</v>
      </c>
      <c r="AH37" s="3">
        <f>IF(AC37=1, COUNTIF($AF$3:AF36,"&gt;"&amp;V37),AH36)</f>
        <v>0</v>
      </c>
      <c r="AI37" s="3">
        <f>IF(AC37=2,COUNTIF($AG$3:AG36,"&gt;"&amp;V37),AI36)</f>
        <v>0</v>
      </c>
    </row>
    <row r="38" spans="7:35">
      <c r="G38" s="3">
        <f t="shared" si="9"/>
        <v>36</v>
      </c>
      <c r="H38" s="3">
        <v>0.16515554380960917</v>
      </c>
      <c r="I38" s="3">
        <f t="shared" si="0"/>
        <v>1</v>
      </c>
      <c r="J38" s="3">
        <f t="shared" si="10"/>
        <v>83</v>
      </c>
      <c r="K38" s="3">
        <f t="shared" si="11"/>
        <v>46</v>
      </c>
      <c r="L38" s="3">
        <v>0.69811265312353643</v>
      </c>
      <c r="M38" s="3">
        <f t="shared" si="12"/>
        <v>0</v>
      </c>
      <c r="N38" s="3">
        <f t="shared" si="1"/>
        <v>4</v>
      </c>
      <c r="O38" s="3">
        <f t="shared" si="2"/>
        <v>50</v>
      </c>
      <c r="P38" s="3">
        <f t="shared" si="3"/>
        <v>133</v>
      </c>
      <c r="Q38" s="3">
        <f>COUNTIF($P$3:P37,"&gt;"&amp;J38)</f>
        <v>12</v>
      </c>
      <c r="S38" s="3">
        <f t="shared" si="4"/>
        <v>36</v>
      </c>
      <c r="T38" s="3">
        <f t="shared" si="5"/>
        <v>1</v>
      </c>
      <c r="U38" s="3">
        <f t="shared" si="6"/>
        <v>4</v>
      </c>
      <c r="V38" s="3">
        <f t="shared" si="13"/>
        <v>83</v>
      </c>
      <c r="W38" s="3">
        <f t="shared" si="14"/>
        <v>2</v>
      </c>
      <c r="X38" s="3">
        <f t="shared" si="15"/>
        <v>2</v>
      </c>
      <c r="Y38" s="3">
        <f t="shared" si="16"/>
        <v>2</v>
      </c>
      <c r="Z38" s="3">
        <f t="shared" si="17"/>
        <v>0</v>
      </c>
      <c r="AA38" s="3">
        <f t="shared" si="18"/>
        <v>0</v>
      </c>
      <c r="AB38" s="3">
        <v>0.69358011886818183</v>
      </c>
      <c r="AC38" s="3">
        <f t="shared" si="7"/>
        <v>2</v>
      </c>
      <c r="AD38" s="3">
        <f t="shared" si="8"/>
        <v>0</v>
      </c>
      <c r="AE38" s="3">
        <f t="shared" si="19"/>
        <v>6</v>
      </c>
      <c r="AF38" s="3">
        <f t="shared" si="20"/>
        <v>85</v>
      </c>
      <c r="AG38" s="3">
        <f t="shared" si="21"/>
        <v>89</v>
      </c>
      <c r="AH38" s="3">
        <f>IF(AC38=1, COUNTIF($AF$3:AF37,"&gt;"&amp;V38),AH37)</f>
        <v>0</v>
      </c>
      <c r="AI38" s="3">
        <f>IF(AC38=2,COUNTIF($AG$3:AG37,"&gt;"&amp;V38),AI37)</f>
        <v>2</v>
      </c>
    </row>
    <row r="39" spans="7:35">
      <c r="G39" s="3">
        <f t="shared" si="9"/>
        <v>37</v>
      </c>
      <c r="H39" s="3">
        <v>0.63801193658189004</v>
      </c>
      <c r="I39" s="3">
        <f t="shared" si="0"/>
        <v>2</v>
      </c>
      <c r="J39" s="3">
        <f t="shared" si="10"/>
        <v>85</v>
      </c>
      <c r="K39" s="3">
        <f t="shared" si="11"/>
        <v>48</v>
      </c>
      <c r="L39" s="3">
        <v>0.39938525721539442</v>
      </c>
      <c r="M39" s="3">
        <f t="shared" si="12"/>
        <v>0</v>
      </c>
      <c r="N39" s="3">
        <f t="shared" si="1"/>
        <v>3</v>
      </c>
      <c r="O39" s="3">
        <f t="shared" si="2"/>
        <v>51</v>
      </c>
      <c r="P39" s="3">
        <f t="shared" si="3"/>
        <v>136</v>
      </c>
      <c r="Q39" s="3">
        <f>COUNTIF($P$3:P38,"&gt;"&amp;J39)</f>
        <v>12</v>
      </c>
      <c r="S39" s="3">
        <f t="shared" si="4"/>
        <v>37</v>
      </c>
      <c r="T39" s="3">
        <f t="shared" si="5"/>
        <v>2</v>
      </c>
      <c r="U39" s="3">
        <f t="shared" si="6"/>
        <v>3</v>
      </c>
      <c r="V39" s="3">
        <f t="shared" si="13"/>
        <v>85</v>
      </c>
      <c r="W39" s="3">
        <f t="shared" si="14"/>
        <v>0</v>
      </c>
      <c r="X39" s="3">
        <f t="shared" si="15"/>
        <v>4</v>
      </c>
      <c r="Y39" s="3">
        <f t="shared" si="16"/>
        <v>0</v>
      </c>
      <c r="Z39" s="3">
        <f t="shared" si="17"/>
        <v>0</v>
      </c>
      <c r="AA39" s="3">
        <f t="shared" si="18"/>
        <v>0</v>
      </c>
      <c r="AB39" s="3">
        <v>0.73130121193354736</v>
      </c>
      <c r="AC39" s="3">
        <f t="shared" si="7"/>
        <v>1</v>
      </c>
      <c r="AD39" s="3">
        <f t="shared" si="8"/>
        <v>3</v>
      </c>
      <c r="AE39" s="3">
        <f t="shared" si="19"/>
        <v>6</v>
      </c>
      <c r="AF39" s="3">
        <f t="shared" si="20"/>
        <v>88</v>
      </c>
      <c r="AG39" s="3">
        <f t="shared" si="21"/>
        <v>89</v>
      </c>
      <c r="AH39" s="3">
        <f>IF(AC39=1, COUNTIF($AF$3:AF38,"&gt;"&amp;V39),AH38)</f>
        <v>0</v>
      </c>
      <c r="AI39" s="3">
        <f>IF(AC39=2,COUNTIF($AG$3:AG38,"&gt;"&amp;V39),AI38)</f>
        <v>2</v>
      </c>
    </row>
    <row r="40" spans="7:35">
      <c r="G40" s="3">
        <f t="shared" si="9"/>
        <v>38</v>
      </c>
      <c r="H40" s="3">
        <v>0.87070398565547746</v>
      </c>
      <c r="I40" s="3">
        <f t="shared" si="0"/>
        <v>3</v>
      </c>
      <c r="J40" s="3">
        <f t="shared" si="10"/>
        <v>88</v>
      </c>
      <c r="K40" s="3">
        <f t="shared" si="11"/>
        <v>48</v>
      </c>
      <c r="L40" s="3">
        <v>0.61305218376010273</v>
      </c>
      <c r="M40" s="3">
        <f t="shared" si="12"/>
        <v>0</v>
      </c>
      <c r="N40" s="3">
        <f t="shared" si="1"/>
        <v>4</v>
      </c>
      <c r="O40" s="3">
        <f t="shared" si="2"/>
        <v>52</v>
      </c>
      <c r="P40" s="3">
        <f t="shared" si="3"/>
        <v>140</v>
      </c>
      <c r="Q40" s="3">
        <f>COUNTIF($P$3:P39,"&gt;"&amp;J40)</f>
        <v>12</v>
      </c>
      <c r="S40" s="3">
        <f t="shared" si="4"/>
        <v>38</v>
      </c>
      <c r="T40" s="3">
        <f t="shared" si="5"/>
        <v>3</v>
      </c>
      <c r="U40" s="3">
        <f t="shared" si="6"/>
        <v>4</v>
      </c>
      <c r="V40" s="3">
        <f t="shared" si="13"/>
        <v>88</v>
      </c>
      <c r="W40" s="3">
        <f t="shared" si="14"/>
        <v>0</v>
      </c>
      <c r="X40" s="3">
        <f t="shared" si="15"/>
        <v>1</v>
      </c>
      <c r="Y40" s="3">
        <f t="shared" si="16"/>
        <v>0</v>
      </c>
      <c r="Z40" s="3">
        <f t="shared" si="17"/>
        <v>0</v>
      </c>
      <c r="AA40" s="3">
        <f t="shared" si="18"/>
        <v>0</v>
      </c>
      <c r="AB40" s="3">
        <v>0.42440121495137451</v>
      </c>
      <c r="AC40" s="3">
        <f t="shared" si="7"/>
        <v>1</v>
      </c>
      <c r="AD40" s="3">
        <f t="shared" si="8"/>
        <v>4</v>
      </c>
      <c r="AE40" s="3">
        <f t="shared" si="19"/>
        <v>6</v>
      </c>
      <c r="AF40" s="3">
        <f t="shared" si="20"/>
        <v>92</v>
      </c>
      <c r="AG40" s="3">
        <f t="shared" si="21"/>
        <v>89</v>
      </c>
      <c r="AH40" s="3">
        <f>IF(AC40=1, COUNTIF($AF$3:AF39,"&gt;"&amp;V40),AH39)</f>
        <v>0</v>
      </c>
      <c r="AI40" s="3">
        <f>IF(AC40=2,COUNTIF($AG$3:AG39,"&gt;"&amp;V40),AI39)</f>
        <v>2</v>
      </c>
    </row>
    <row r="41" spans="7:35">
      <c r="G41" s="3">
        <f t="shared" si="9"/>
        <v>39</v>
      </c>
      <c r="H41" s="3">
        <v>0.87184368807888935</v>
      </c>
      <c r="I41" s="3">
        <f t="shared" si="0"/>
        <v>3</v>
      </c>
      <c r="J41" s="3">
        <f t="shared" si="10"/>
        <v>91</v>
      </c>
      <c r="K41" s="3">
        <f t="shared" si="11"/>
        <v>49</v>
      </c>
      <c r="L41" s="3">
        <v>0.5186321193057355</v>
      </c>
      <c r="M41" s="3">
        <f t="shared" si="12"/>
        <v>0</v>
      </c>
      <c r="N41" s="3">
        <f t="shared" si="1"/>
        <v>4</v>
      </c>
      <c r="O41" s="3">
        <f t="shared" si="2"/>
        <v>53</v>
      </c>
      <c r="P41" s="3">
        <f t="shared" si="3"/>
        <v>144</v>
      </c>
      <c r="Q41" s="3">
        <f>COUNTIF($P$3:P40,"&gt;"&amp;J41)</f>
        <v>13</v>
      </c>
      <c r="S41" s="3">
        <f t="shared" si="4"/>
        <v>39</v>
      </c>
      <c r="T41" s="3">
        <f t="shared" si="5"/>
        <v>3</v>
      </c>
      <c r="U41" s="3">
        <f t="shared" si="6"/>
        <v>4</v>
      </c>
      <c r="V41" s="3">
        <f t="shared" si="13"/>
        <v>91</v>
      </c>
      <c r="W41" s="3">
        <f t="shared" si="14"/>
        <v>1</v>
      </c>
      <c r="X41" s="3">
        <f t="shared" si="15"/>
        <v>0</v>
      </c>
      <c r="Y41" s="3">
        <f t="shared" si="16"/>
        <v>0</v>
      </c>
      <c r="Z41" s="3">
        <f t="shared" si="17"/>
        <v>0</v>
      </c>
      <c r="AA41" s="3">
        <f t="shared" si="18"/>
        <v>2</v>
      </c>
      <c r="AB41" s="3">
        <v>0.44504930085888894</v>
      </c>
      <c r="AC41" s="3">
        <f t="shared" si="7"/>
        <v>2</v>
      </c>
      <c r="AD41" s="3">
        <f t="shared" si="8"/>
        <v>0</v>
      </c>
      <c r="AE41" s="3">
        <f t="shared" si="19"/>
        <v>4</v>
      </c>
      <c r="AF41" s="3">
        <f t="shared" si="20"/>
        <v>92</v>
      </c>
      <c r="AG41" s="3">
        <f t="shared" si="21"/>
        <v>95</v>
      </c>
      <c r="AH41" s="3">
        <f>IF(AC41=1, COUNTIF($AF$3:AF40,"&gt;"&amp;V41),AH40)</f>
        <v>0</v>
      </c>
      <c r="AI41" s="3">
        <f>IF(AC41=2,COUNTIF($AG$3:AG40,"&gt;"&amp;V41),AI40)</f>
        <v>0</v>
      </c>
    </row>
    <row r="42" spans="7:35">
      <c r="G42" s="3">
        <f t="shared" si="9"/>
        <v>40</v>
      </c>
      <c r="H42" s="3">
        <v>0.20113543120903132</v>
      </c>
      <c r="I42" s="3">
        <f t="shared" si="0"/>
        <v>2</v>
      </c>
      <c r="J42" s="3">
        <f t="shared" si="10"/>
        <v>93</v>
      </c>
      <c r="K42" s="3">
        <f t="shared" si="11"/>
        <v>51</v>
      </c>
      <c r="L42" s="3">
        <v>0.67517502096776916</v>
      </c>
      <c r="M42" s="3">
        <f t="shared" si="12"/>
        <v>0</v>
      </c>
      <c r="N42" s="3">
        <f t="shared" si="1"/>
        <v>4</v>
      </c>
      <c r="O42" s="3">
        <f t="shared" si="2"/>
        <v>55</v>
      </c>
      <c r="P42" s="3">
        <f t="shared" si="3"/>
        <v>148</v>
      </c>
      <c r="Q42" s="3">
        <f>COUNTIF($P$3:P41,"&gt;"&amp;J42)</f>
        <v>13</v>
      </c>
      <c r="S42" s="3">
        <f t="shared" si="4"/>
        <v>40</v>
      </c>
      <c r="T42" s="3">
        <f t="shared" si="5"/>
        <v>2</v>
      </c>
      <c r="U42" s="3">
        <f t="shared" si="6"/>
        <v>4</v>
      </c>
      <c r="V42" s="3">
        <f t="shared" si="13"/>
        <v>93</v>
      </c>
      <c r="W42" s="3">
        <f t="shared" si="14"/>
        <v>0</v>
      </c>
      <c r="X42" s="3">
        <f t="shared" si="15"/>
        <v>2</v>
      </c>
      <c r="Y42" s="3">
        <f t="shared" si="16"/>
        <v>0</v>
      </c>
      <c r="Z42" s="3">
        <f t="shared" si="17"/>
        <v>1</v>
      </c>
      <c r="AA42" s="3">
        <f t="shared" si="18"/>
        <v>0</v>
      </c>
      <c r="AB42" s="3">
        <v>0.41190709236661771</v>
      </c>
      <c r="AC42" s="3">
        <f t="shared" si="7"/>
        <v>1</v>
      </c>
      <c r="AD42" s="3">
        <f t="shared" si="8"/>
        <v>4</v>
      </c>
      <c r="AE42" s="3">
        <f t="shared" si="19"/>
        <v>4</v>
      </c>
      <c r="AF42" s="3">
        <f t="shared" si="20"/>
        <v>97</v>
      </c>
      <c r="AG42" s="3">
        <f t="shared" si="21"/>
        <v>95</v>
      </c>
      <c r="AH42" s="3">
        <f>IF(AC42=1, COUNTIF($AF$3:AF41,"&gt;"&amp;V42),AH41)</f>
        <v>0</v>
      </c>
      <c r="AI42" s="3">
        <f>IF(AC42=2,COUNTIF($AG$3:AG41,"&gt;"&amp;V42),AI41)</f>
        <v>0</v>
      </c>
    </row>
    <row r="43" spans="7:35">
      <c r="G43" s="3">
        <f t="shared" si="9"/>
        <v>41</v>
      </c>
      <c r="H43" s="3">
        <v>0.16707345927517958</v>
      </c>
      <c r="I43" s="3">
        <f t="shared" si="0"/>
        <v>1</v>
      </c>
      <c r="J43" s="3">
        <f t="shared" si="10"/>
        <v>94</v>
      </c>
      <c r="K43" s="3">
        <f t="shared" si="11"/>
        <v>54</v>
      </c>
      <c r="L43" s="3">
        <v>0.49360200162316481</v>
      </c>
      <c r="M43" s="3">
        <f t="shared" si="12"/>
        <v>0</v>
      </c>
      <c r="N43" s="3">
        <f t="shared" si="1"/>
        <v>3</v>
      </c>
      <c r="O43" s="3">
        <f t="shared" si="2"/>
        <v>57</v>
      </c>
      <c r="P43" s="3">
        <f t="shared" si="3"/>
        <v>151</v>
      </c>
      <c r="Q43" s="3">
        <f>COUNTIF($P$3:P42,"&gt;"&amp;J43)</f>
        <v>14</v>
      </c>
      <c r="S43" s="3">
        <f t="shared" si="4"/>
        <v>41</v>
      </c>
      <c r="T43" s="3">
        <f t="shared" si="5"/>
        <v>1</v>
      </c>
      <c r="U43" s="3">
        <f t="shared" si="6"/>
        <v>3</v>
      </c>
      <c r="V43" s="3">
        <f t="shared" si="13"/>
        <v>94</v>
      </c>
      <c r="W43" s="3">
        <f t="shared" si="14"/>
        <v>3</v>
      </c>
      <c r="X43" s="3">
        <f t="shared" si="15"/>
        <v>1</v>
      </c>
      <c r="Y43" s="3">
        <f t="shared" si="16"/>
        <v>1</v>
      </c>
      <c r="Z43" s="3">
        <f t="shared" si="17"/>
        <v>0</v>
      </c>
      <c r="AA43" s="3">
        <f t="shared" si="18"/>
        <v>0</v>
      </c>
      <c r="AB43" s="3">
        <v>0.80369091808980997</v>
      </c>
      <c r="AC43" s="3">
        <f t="shared" si="7"/>
        <v>2</v>
      </c>
      <c r="AD43" s="3">
        <f t="shared" si="8"/>
        <v>0</v>
      </c>
      <c r="AE43" s="3">
        <f t="shared" si="19"/>
        <v>4</v>
      </c>
      <c r="AF43" s="3">
        <f t="shared" si="20"/>
        <v>97</v>
      </c>
      <c r="AG43" s="3">
        <f t="shared" si="21"/>
        <v>98</v>
      </c>
      <c r="AH43" s="3">
        <f>IF(AC43=1, COUNTIF($AF$3:AF42,"&gt;"&amp;V43),AH42)</f>
        <v>0</v>
      </c>
      <c r="AI43" s="3">
        <f>IF(AC43=2,COUNTIF($AG$3:AG42,"&gt;"&amp;V43),AI42)</f>
        <v>2</v>
      </c>
    </row>
    <row r="44" spans="7:35">
      <c r="G44" s="3">
        <f t="shared" si="9"/>
        <v>42</v>
      </c>
      <c r="H44" s="3">
        <v>0.43364316203419329</v>
      </c>
      <c r="I44" s="3">
        <f t="shared" si="0"/>
        <v>2</v>
      </c>
      <c r="J44" s="3">
        <f t="shared" si="10"/>
        <v>96</v>
      </c>
      <c r="K44" s="3">
        <f t="shared" si="11"/>
        <v>55</v>
      </c>
      <c r="L44" s="3">
        <v>0.77055979128016694</v>
      </c>
      <c r="M44" s="3">
        <f t="shared" si="12"/>
        <v>0</v>
      </c>
      <c r="N44" s="3">
        <f t="shared" si="1"/>
        <v>5</v>
      </c>
      <c r="O44" s="3">
        <f t="shared" si="2"/>
        <v>60</v>
      </c>
      <c r="P44" s="3">
        <f t="shared" si="3"/>
        <v>156</v>
      </c>
      <c r="Q44" s="3">
        <f>COUNTIF($P$3:P43,"&gt;"&amp;J44)</f>
        <v>15</v>
      </c>
      <c r="S44" s="3">
        <f t="shared" si="4"/>
        <v>42</v>
      </c>
      <c r="T44" s="3">
        <f t="shared" si="5"/>
        <v>2</v>
      </c>
      <c r="U44" s="3">
        <f t="shared" si="6"/>
        <v>5</v>
      </c>
      <c r="V44" s="3">
        <f t="shared" si="13"/>
        <v>96</v>
      </c>
      <c r="W44" s="3">
        <f t="shared" si="14"/>
        <v>1</v>
      </c>
      <c r="X44" s="3">
        <f t="shared" si="15"/>
        <v>2</v>
      </c>
      <c r="Y44" s="3">
        <f t="shared" si="16"/>
        <v>1</v>
      </c>
      <c r="Z44" s="3">
        <f t="shared" si="17"/>
        <v>0</v>
      </c>
      <c r="AA44" s="3">
        <f t="shared" si="18"/>
        <v>0</v>
      </c>
      <c r="AB44" s="3">
        <v>0.15735305986330861</v>
      </c>
      <c r="AC44" s="3">
        <f t="shared" si="7"/>
        <v>1</v>
      </c>
      <c r="AD44" s="3">
        <f t="shared" si="8"/>
        <v>6</v>
      </c>
      <c r="AE44" s="3">
        <f t="shared" si="19"/>
        <v>4</v>
      </c>
      <c r="AF44" s="3">
        <f t="shared" si="20"/>
        <v>102</v>
      </c>
      <c r="AG44" s="3">
        <f t="shared" si="21"/>
        <v>98</v>
      </c>
      <c r="AH44" s="3">
        <f>IF(AC44=1, COUNTIF($AF$3:AF43,"&gt;"&amp;V44),AH43)</f>
        <v>2</v>
      </c>
      <c r="AI44" s="3">
        <f>IF(AC44=2,COUNTIF($AG$3:AG43,"&gt;"&amp;V44),AI43)</f>
        <v>2</v>
      </c>
    </row>
    <row r="45" spans="7:35">
      <c r="G45" s="3">
        <f t="shared" si="9"/>
        <v>43</v>
      </c>
      <c r="H45" s="3">
        <v>0.94255339263278914</v>
      </c>
      <c r="I45" s="3">
        <f t="shared" si="0"/>
        <v>4</v>
      </c>
      <c r="J45" s="3">
        <f t="shared" si="10"/>
        <v>100</v>
      </c>
      <c r="K45" s="3">
        <f t="shared" si="11"/>
        <v>56</v>
      </c>
      <c r="L45" s="3">
        <v>0.29057031872974137</v>
      </c>
      <c r="M45" s="3">
        <f t="shared" si="12"/>
        <v>0</v>
      </c>
      <c r="N45" s="3">
        <f t="shared" si="1"/>
        <v>3</v>
      </c>
      <c r="O45" s="3">
        <f t="shared" si="2"/>
        <v>59</v>
      </c>
      <c r="P45" s="3">
        <f t="shared" si="3"/>
        <v>159</v>
      </c>
      <c r="Q45" s="3">
        <f>COUNTIF($P$3:P44,"&gt;"&amp;J45)</f>
        <v>15</v>
      </c>
      <c r="S45" s="3">
        <f t="shared" si="4"/>
        <v>43</v>
      </c>
      <c r="T45" s="3">
        <f t="shared" si="5"/>
        <v>4</v>
      </c>
      <c r="U45" s="3">
        <f t="shared" si="6"/>
        <v>3</v>
      </c>
      <c r="V45" s="3">
        <f t="shared" si="13"/>
        <v>100</v>
      </c>
      <c r="W45" s="3">
        <f t="shared" si="14"/>
        <v>2</v>
      </c>
      <c r="X45" s="3">
        <f t="shared" si="15"/>
        <v>0</v>
      </c>
      <c r="Y45" s="3">
        <f t="shared" si="16"/>
        <v>0</v>
      </c>
      <c r="Z45" s="3">
        <f t="shared" si="17"/>
        <v>0</v>
      </c>
      <c r="AA45" s="3">
        <f t="shared" si="18"/>
        <v>2</v>
      </c>
      <c r="AB45" s="3">
        <v>0.99393532521010219</v>
      </c>
      <c r="AC45" s="3">
        <f t="shared" si="7"/>
        <v>2</v>
      </c>
      <c r="AD45" s="3">
        <f t="shared" si="8"/>
        <v>0</v>
      </c>
      <c r="AE45" s="3">
        <f t="shared" si="19"/>
        <v>3</v>
      </c>
      <c r="AF45" s="3">
        <f t="shared" si="20"/>
        <v>102</v>
      </c>
      <c r="AG45" s="3">
        <f t="shared" si="21"/>
        <v>103</v>
      </c>
      <c r="AH45" s="3">
        <f>IF(AC45=1, COUNTIF($AF$3:AF44,"&gt;"&amp;V45),AH44)</f>
        <v>2</v>
      </c>
      <c r="AI45" s="3">
        <f>IF(AC45=2,COUNTIF($AG$3:AG44,"&gt;"&amp;V45),AI44)</f>
        <v>0</v>
      </c>
    </row>
    <row r="46" spans="7:35">
      <c r="G46" s="3">
        <f t="shared" si="9"/>
        <v>44</v>
      </c>
      <c r="H46" s="3">
        <v>0.22197604290012751</v>
      </c>
      <c r="I46" s="3">
        <f t="shared" si="0"/>
        <v>2</v>
      </c>
      <c r="J46" s="3">
        <f t="shared" si="10"/>
        <v>102</v>
      </c>
      <c r="K46" s="3">
        <f t="shared" si="11"/>
        <v>57</v>
      </c>
      <c r="L46" s="3">
        <v>0.94750456489822454</v>
      </c>
      <c r="M46" s="3">
        <f t="shared" si="12"/>
        <v>0</v>
      </c>
      <c r="N46" s="3">
        <f t="shared" si="1"/>
        <v>6</v>
      </c>
      <c r="O46" s="3">
        <f t="shared" si="2"/>
        <v>63</v>
      </c>
      <c r="P46" s="3">
        <f t="shared" si="3"/>
        <v>165</v>
      </c>
      <c r="Q46" s="3">
        <f>COUNTIF($P$3:P45,"&gt;"&amp;J46)</f>
        <v>16</v>
      </c>
      <c r="S46" s="3">
        <f t="shared" si="4"/>
        <v>44</v>
      </c>
      <c r="T46" s="3">
        <f t="shared" si="5"/>
        <v>2</v>
      </c>
      <c r="U46" s="3">
        <f t="shared" si="6"/>
        <v>6</v>
      </c>
      <c r="V46" s="3">
        <f t="shared" si="13"/>
        <v>102</v>
      </c>
      <c r="W46" s="3">
        <f t="shared" si="14"/>
        <v>0</v>
      </c>
      <c r="X46" s="3">
        <f t="shared" si="15"/>
        <v>1</v>
      </c>
      <c r="Y46" s="3">
        <f t="shared" si="16"/>
        <v>0</v>
      </c>
      <c r="Z46" s="3">
        <f t="shared" si="17"/>
        <v>0</v>
      </c>
      <c r="AA46" s="3">
        <f t="shared" si="18"/>
        <v>0</v>
      </c>
      <c r="AB46" s="3">
        <v>0.14223251808571646</v>
      </c>
      <c r="AC46" s="3">
        <f t="shared" si="7"/>
        <v>1</v>
      </c>
      <c r="AD46" s="3">
        <f t="shared" si="8"/>
        <v>6</v>
      </c>
      <c r="AE46" s="3">
        <f t="shared" si="19"/>
        <v>3</v>
      </c>
      <c r="AF46" s="3">
        <f t="shared" si="20"/>
        <v>108</v>
      </c>
      <c r="AG46" s="3">
        <f t="shared" si="21"/>
        <v>103</v>
      </c>
      <c r="AH46" s="3">
        <f>IF(AC46=1, COUNTIF($AF$3:AF45,"&gt;"&amp;V46),AH45)</f>
        <v>0</v>
      </c>
      <c r="AI46" s="3">
        <f>IF(AC46=2,COUNTIF($AG$3:AG45,"&gt;"&amp;V46),AI45)</f>
        <v>0</v>
      </c>
    </row>
    <row r="47" spans="7:35">
      <c r="G47" s="3">
        <f t="shared" si="9"/>
        <v>45</v>
      </c>
      <c r="H47" s="3">
        <v>0.63407375578895742</v>
      </c>
      <c r="I47" s="3">
        <f t="shared" si="0"/>
        <v>2</v>
      </c>
      <c r="J47" s="3">
        <f t="shared" si="10"/>
        <v>104</v>
      </c>
      <c r="K47" s="3">
        <f t="shared" si="11"/>
        <v>61</v>
      </c>
      <c r="L47" s="3">
        <v>0.98996933678870613</v>
      </c>
      <c r="M47" s="3">
        <f t="shared" si="12"/>
        <v>0</v>
      </c>
      <c r="N47" s="3">
        <f t="shared" si="1"/>
        <v>6</v>
      </c>
      <c r="O47" s="3">
        <f t="shared" si="2"/>
        <v>67</v>
      </c>
      <c r="P47" s="3">
        <f t="shared" si="3"/>
        <v>171</v>
      </c>
      <c r="Q47" s="3">
        <f>COUNTIF($P$3:P46,"&gt;"&amp;J47)</f>
        <v>16</v>
      </c>
      <c r="S47" s="3">
        <f t="shared" si="4"/>
        <v>45</v>
      </c>
      <c r="T47" s="3">
        <f t="shared" si="5"/>
        <v>2</v>
      </c>
      <c r="U47" s="3">
        <f t="shared" si="6"/>
        <v>6</v>
      </c>
      <c r="V47" s="3">
        <f t="shared" si="13"/>
        <v>104</v>
      </c>
      <c r="W47" s="3">
        <f t="shared" si="14"/>
        <v>4</v>
      </c>
      <c r="X47" s="3">
        <f t="shared" si="15"/>
        <v>0</v>
      </c>
      <c r="Y47" s="3">
        <f t="shared" si="16"/>
        <v>0</v>
      </c>
      <c r="Z47" s="3">
        <f t="shared" si="17"/>
        <v>0</v>
      </c>
      <c r="AA47" s="3">
        <f t="shared" si="18"/>
        <v>1</v>
      </c>
      <c r="AB47" s="3">
        <v>0.47209043853449106</v>
      </c>
      <c r="AC47" s="3">
        <f t="shared" si="7"/>
        <v>2</v>
      </c>
      <c r="AD47" s="3">
        <f t="shared" si="8"/>
        <v>0</v>
      </c>
      <c r="AE47" s="3">
        <f t="shared" si="19"/>
        <v>6</v>
      </c>
      <c r="AF47" s="3">
        <f t="shared" si="20"/>
        <v>108</v>
      </c>
      <c r="AG47" s="3">
        <f t="shared" si="21"/>
        <v>110</v>
      </c>
      <c r="AH47" s="3">
        <f>IF(AC47=1, COUNTIF($AF$3:AF46,"&gt;"&amp;V47),AH46)</f>
        <v>0</v>
      </c>
      <c r="AI47" s="3">
        <f>IF(AC47=2,COUNTIF($AG$3:AG46,"&gt;"&amp;V47),AI46)</f>
        <v>0</v>
      </c>
    </row>
    <row r="48" spans="7:35">
      <c r="G48" s="3">
        <f t="shared" si="9"/>
        <v>46</v>
      </c>
      <c r="H48" s="3">
        <v>0.40983227831342417</v>
      </c>
      <c r="I48" s="3">
        <f t="shared" si="0"/>
        <v>2</v>
      </c>
      <c r="J48" s="3">
        <f t="shared" si="10"/>
        <v>106</v>
      </c>
      <c r="K48" s="3">
        <f t="shared" si="11"/>
        <v>65</v>
      </c>
      <c r="L48" s="3">
        <v>0.9400076434917215</v>
      </c>
      <c r="M48" s="3">
        <f t="shared" si="12"/>
        <v>0</v>
      </c>
      <c r="N48" s="3">
        <f t="shared" si="1"/>
        <v>6</v>
      </c>
      <c r="O48" s="3">
        <f t="shared" si="2"/>
        <v>71</v>
      </c>
      <c r="P48" s="3">
        <f t="shared" si="3"/>
        <v>177</v>
      </c>
      <c r="Q48" s="3">
        <f>COUNTIF($P$3:P47,"&gt;"&amp;J48)</f>
        <v>17</v>
      </c>
      <c r="S48" s="3">
        <f t="shared" si="4"/>
        <v>46</v>
      </c>
      <c r="T48" s="3">
        <f t="shared" si="5"/>
        <v>2</v>
      </c>
      <c r="U48" s="3">
        <f t="shared" si="6"/>
        <v>6</v>
      </c>
      <c r="V48" s="3">
        <f t="shared" si="13"/>
        <v>106</v>
      </c>
      <c r="W48" s="3">
        <f t="shared" si="14"/>
        <v>2</v>
      </c>
      <c r="X48" s="3">
        <f t="shared" si="15"/>
        <v>4</v>
      </c>
      <c r="Y48" s="3">
        <f t="shared" si="16"/>
        <v>2</v>
      </c>
      <c r="Z48" s="3">
        <f t="shared" si="17"/>
        <v>0</v>
      </c>
      <c r="AA48" s="3">
        <f t="shared" si="18"/>
        <v>0</v>
      </c>
      <c r="AB48" s="3">
        <v>0.27387837641262469</v>
      </c>
      <c r="AC48" s="3">
        <f t="shared" si="7"/>
        <v>1</v>
      </c>
      <c r="AD48" s="3">
        <f t="shared" si="8"/>
        <v>8</v>
      </c>
      <c r="AE48" s="3">
        <f t="shared" si="19"/>
        <v>6</v>
      </c>
      <c r="AF48" s="3">
        <f t="shared" si="20"/>
        <v>114</v>
      </c>
      <c r="AG48" s="3">
        <f t="shared" si="21"/>
        <v>110</v>
      </c>
      <c r="AH48" s="3">
        <f>IF(AC48=1, COUNTIF($AF$3:AF47,"&gt;"&amp;V48),AH47)</f>
        <v>2</v>
      </c>
      <c r="AI48" s="3">
        <f>IF(AC48=2,COUNTIF($AG$3:AG47,"&gt;"&amp;V48),AI47)</f>
        <v>0</v>
      </c>
    </row>
    <row r="49" spans="7:35">
      <c r="G49" s="3">
        <f t="shared" si="9"/>
        <v>47</v>
      </c>
      <c r="H49" s="3">
        <v>0.16274313784124383</v>
      </c>
      <c r="I49" s="3">
        <f t="shared" si="0"/>
        <v>1</v>
      </c>
      <c r="J49" s="3">
        <f t="shared" si="10"/>
        <v>107</v>
      </c>
      <c r="K49" s="3">
        <f t="shared" si="11"/>
        <v>70</v>
      </c>
      <c r="L49" s="3">
        <v>5.0898890320208778E-2</v>
      </c>
      <c r="M49" s="3">
        <f t="shared" si="12"/>
        <v>0</v>
      </c>
      <c r="N49" s="3">
        <f t="shared" si="1"/>
        <v>2</v>
      </c>
      <c r="O49" s="3">
        <f t="shared" si="2"/>
        <v>72</v>
      </c>
      <c r="P49" s="3">
        <f t="shared" si="3"/>
        <v>179</v>
      </c>
      <c r="Q49" s="3">
        <f>COUNTIF($P$3:P48,"&gt;"&amp;J49)</f>
        <v>17</v>
      </c>
      <c r="S49" s="3">
        <f t="shared" si="4"/>
        <v>47</v>
      </c>
      <c r="T49" s="3">
        <f t="shared" si="5"/>
        <v>1</v>
      </c>
      <c r="U49" s="3">
        <f t="shared" si="6"/>
        <v>2</v>
      </c>
      <c r="V49" s="3">
        <f t="shared" si="13"/>
        <v>107</v>
      </c>
      <c r="W49" s="3">
        <f t="shared" si="14"/>
        <v>7</v>
      </c>
      <c r="X49" s="3">
        <f t="shared" si="15"/>
        <v>3</v>
      </c>
      <c r="Y49" s="3">
        <f t="shared" si="16"/>
        <v>3</v>
      </c>
      <c r="Z49" s="3">
        <f t="shared" si="17"/>
        <v>0</v>
      </c>
      <c r="AA49" s="3">
        <f t="shared" si="18"/>
        <v>0</v>
      </c>
      <c r="AB49" s="3">
        <v>0.60047876121114641</v>
      </c>
      <c r="AC49" s="3">
        <f t="shared" si="7"/>
        <v>2</v>
      </c>
      <c r="AD49" s="3">
        <f t="shared" si="8"/>
        <v>0</v>
      </c>
      <c r="AE49" s="3">
        <f t="shared" si="19"/>
        <v>5</v>
      </c>
      <c r="AF49" s="3">
        <f t="shared" si="20"/>
        <v>114</v>
      </c>
      <c r="AG49" s="3">
        <f t="shared" si="21"/>
        <v>112</v>
      </c>
      <c r="AH49" s="3">
        <f>IF(AC49=1, COUNTIF($AF$3:AF48,"&gt;"&amp;V49),AH48)</f>
        <v>2</v>
      </c>
      <c r="AI49" s="3">
        <f>IF(AC49=2,COUNTIF($AG$3:AG48,"&gt;"&amp;V49),AI48)</f>
        <v>2</v>
      </c>
    </row>
    <row r="50" spans="7:35">
      <c r="G50" s="3">
        <f t="shared" si="9"/>
        <v>48</v>
      </c>
      <c r="H50" s="3">
        <v>0.42114455395344574</v>
      </c>
      <c r="I50" s="3">
        <f t="shared" si="0"/>
        <v>2</v>
      </c>
      <c r="J50" s="3">
        <f t="shared" si="10"/>
        <v>109</v>
      </c>
      <c r="K50" s="3">
        <f t="shared" si="11"/>
        <v>70</v>
      </c>
      <c r="L50" s="3">
        <v>0.65300881899776708</v>
      </c>
      <c r="M50" s="3">
        <f t="shared" si="12"/>
        <v>0</v>
      </c>
      <c r="N50" s="3">
        <f t="shared" si="1"/>
        <v>4</v>
      </c>
      <c r="O50" s="3">
        <f t="shared" si="2"/>
        <v>74</v>
      </c>
      <c r="P50" s="3">
        <f t="shared" si="3"/>
        <v>183</v>
      </c>
      <c r="Q50" s="3">
        <f>COUNTIF($P$3:P49,"&gt;"&amp;J50)</f>
        <v>18</v>
      </c>
      <c r="S50" s="3">
        <f t="shared" si="4"/>
        <v>48</v>
      </c>
      <c r="T50" s="3">
        <f t="shared" si="5"/>
        <v>2</v>
      </c>
      <c r="U50" s="3">
        <f t="shared" si="6"/>
        <v>4</v>
      </c>
      <c r="V50" s="3">
        <f t="shared" si="13"/>
        <v>109</v>
      </c>
      <c r="W50" s="3">
        <f t="shared" si="14"/>
        <v>5</v>
      </c>
      <c r="X50" s="3">
        <f t="shared" si="15"/>
        <v>3</v>
      </c>
      <c r="Y50" s="3">
        <f t="shared" si="16"/>
        <v>3</v>
      </c>
      <c r="Z50" s="3">
        <f t="shared" si="17"/>
        <v>0</v>
      </c>
      <c r="AA50" s="3">
        <f t="shared" si="18"/>
        <v>0</v>
      </c>
      <c r="AB50" s="3">
        <v>0.21418754933307049</v>
      </c>
      <c r="AC50" s="3">
        <f t="shared" si="7"/>
        <v>2</v>
      </c>
      <c r="AD50" s="3">
        <f t="shared" si="8"/>
        <v>0</v>
      </c>
      <c r="AE50" s="3">
        <f t="shared" si="19"/>
        <v>7</v>
      </c>
      <c r="AF50" s="3">
        <f t="shared" si="20"/>
        <v>114</v>
      </c>
      <c r="AG50" s="3">
        <f t="shared" si="21"/>
        <v>116</v>
      </c>
      <c r="AH50" s="3">
        <f>IF(AC50=1, COUNTIF($AF$3:AF49,"&gt;"&amp;V50),AH49)</f>
        <v>2</v>
      </c>
      <c r="AI50" s="3">
        <f>IF(AC50=2,COUNTIF($AG$3:AG49,"&gt;"&amp;V50),AI49)</f>
        <v>3</v>
      </c>
    </row>
    <row r="51" spans="7:35">
      <c r="G51" s="3">
        <f t="shared" si="9"/>
        <v>49</v>
      </c>
      <c r="H51" s="3">
        <v>0.25646347870203146</v>
      </c>
      <c r="I51" s="3">
        <f t="shared" si="0"/>
        <v>2</v>
      </c>
      <c r="J51" s="3">
        <f t="shared" si="10"/>
        <v>111</v>
      </c>
      <c r="K51" s="3">
        <f t="shared" si="11"/>
        <v>72</v>
      </c>
      <c r="L51" s="3">
        <v>0.67990534964505234</v>
      </c>
      <c r="M51" s="3">
        <f t="shared" si="12"/>
        <v>0</v>
      </c>
      <c r="N51" s="3">
        <f t="shared" si="1"/>
        <v>4</v>
      </c>
      <c r="O51" s="3">
        <f t="shared" si="2"/>
        <v>76</v>
      </c>
      <c r="P51" s="3">
        <f t="shared" si="3"/>
        <v>187</v>
      </c>
      <c r="Q51" s="3">
        <f>COUNTIF($P$3:P50,"&gt;"&amp;J51)</f>
        <v>18</v>
      </c>
      <c r="S51" s="3">
        <f t="shared" si="4"/>
        <v>49</v>
      </c>
      <c r="T51" s="3">
        <f t="shared" si="5"/>
        <v>2</v>
      </c>
      <c r="U51" s="3">
        <f t="shared" si="6"/>
        <v>4</v>
      </c>
      <c r="V51" s="3">
        <f t="shared" si="13"/>
        <v>111</v>
      </c>
      <c r="W51" s="3">
        <f t="shared" si="14"/>
        <v>3</v>
      </c>
      <c r="X51" s="3">
        <f t="shared" si="15"/>
        <v>5</v>
      </c>
      <c r="Y51" s="3">
        <f t="shared" si="16"/>
        <v>3</v>
      </c>
      <c r="Z51" s="3">
        <f t="shared" si="17"/>
        <v>0</v>
      </c>
      <c r="AA51" s="3">
        <f t="shared" si="18"/>
        <v>0</v>
      </c>
      <c r="AB51" s="3">
        <v>0.99658929720279144</v>
      </c>
      <c r="AC51" s="3">
        <f t="shared" si="7"/>
        <v>1</v>
      </c>
      <c r="AD51" s="3">
        <f t="shared" si="8"/>
        <v>7</v>
      </c>
      <c r="AE51" s="3">
        <f t="shared" si="19"/>
        <v>7</v>
      </c>
      <c r="AF51" s="3">
        <f t="shared" si="20"/>
        <v>118</v>
      </c>
      <c r="AG51" s="3">
        <f t="shared" si="21"/>
        <v>116</v>
      </c>
      <c r="AH51" s="3">
        <f>IF(AC51=1, COUNTIF($AF$3:AF50,"&gt;"&amp;V51),AH50)</f>
        <v>3</v>
      </c>
      <c r="AI51" s="3">
        <f>IF(AC51=2,COUNTIF($AG$3:AG50,"&gt;"&amp;V51),AI50)</f>
        <v>3</v>
      </c>
    </row>
    <row r="52" spans="7:35">
      <c r="G52" s="3">
        <f t="shared" si="9"/>
        <v>50</v>
      </c>
      <c r="H52" s="3">
        <v>0.2490555694914568</v>
      </c>
      <c r="I52" s="3">
        <f t="shared" si="0"/>
        <v>2</v>
      </c>
      <c r="J52" s="3">
        <f t="shared" si="10"/>
        <v>113</v>
      </c>
      <c r="K52" s="3">
        <f t="shared" si="11"/>
        <v>74</v>
      </c>
      <c r="L52" s="3">
        <v>0.27429947965995183</v>
      </c>
      <c r="M52" s="3">
        <f t="shared" si="12"/>
        <v>0</v>
      </c>
      <c r="N52" s="3">
        <f t="shared" si="1"/>
        <v>3</v>
      </c>
      <c r="O52" s="3">
        <f t="shared" si="2"/>
        <v>77</v>
      </c>
      <c r="P52" s="3">
        <f t="shared" si="3"/>
        <v>190</v>
      </c>
      <c r="Q52" s="3">
        <f>COUNTIF($P$3:P51,"&gt;"&amp;J52)</f>
        <v>18</v>
      </c>
      <c r="S52" s="3">
        <f t="shared" si="4"/>
        <v>50</v>
      </c>
      <c r="T52" s="3">
        <f t="shared" si="5"/>
        <v>2</v>
      </c>
      <c r="U52" s="3">
        <f t="shared" si="6"/>
        <v>3</v>
      </c>
      <c r="V52" s="3">
        <f t="shared" si="13"/>
        <v>113</v>
      </c>
      <c r="W52" s="3">
        <f t="shared" si="14"/>
        <v>5</v>
      </c>
      <c r="X52" s="3">
        <f t="shared" si="15"/>
        <v>3</v>
      </c>
      <c r="Y52" s="3">
        <f t="shared" si="16"/>
        <v>3</v>
      </c>
      <c r="Z52" s="3">
        <f t="shared" si="17"/>
        <v>0</v>
      </c>
      <c r="AA52" s="3">
        <f t="shared" si="18"/>
        <v>0</v>
      </c>
      <c r="AB52" s="3">
        <v>0.8212911241444707</v>
      </c>
      <c r="AC52" s="3">
        <f t="shared" si="7"/>
        <v>2</v>
      </c>
      <c r="AD52" s="3">
        <f t="shared" si="8"/>
        <v>0</v>
      </c>
      <c r="AE52" s="3">
        <f t="shared" si="19"/>
        <v>6</v>
      </c>
      <c r="AF52" s="3">
        <f t="shared" si="20"/>
        <v>118</v>
      </c>
      <c r="AG52" s="3">
        <f t="shared" si="21"/>
        <v>119</v>
      </c>
      <c r="AH52" s="3">
        <f>IF(AC52=1, COUNTIF($AF$3:AF51,"&gt;"&amp;V52),AH51)</f>
        <v>3</v>
      </c>
      <c r="AI52" s="3">
        <f>IF(AC52=2,COUNTIF($AG$3:AG51,"&gt;"&amp;V52),AI51)</f>
        <v>2</v>
      </c>
    </row>
    <row r="53" spans="7:35">
      <c r="G53" s="3">
        <f t="shared" si="9"/>
        <v>51</v>
      </c>
      <c r="H53" s="3">
        <v>0.49213154290196892</v>
      </c>
      <c r="I53" s="3">
        <f t="shared" si="0"/>
        <v>2</v>
      </c>
      <c r="J53" s="3">
        <f t="shared" si="10"/>
        <v>115</v>
      </c>
      <c r="K53" s="3">
        <f t="shared" si="11"/>
        <v>75</v>
      </c>
      <c r="L53" s="3">
        <v>0.47057071470896028</v>
      </c>
      <c r="M53" s="3">
        <f t="shared" si="12"/>
        <v>0</v>
      </c>
      <c r="N53" s="3">
        <f t="shared" si="1"/>
        <v>3</v>
      </c>
      <c r="O53" s="3">
        <f t="shared" si="2"/>
        <v>78</v>
      </c>
      <c r="P53" s="3">
        <f t="shared" si="3"/>
        <v>193</v>
      </c>
      <c r="Q53" s="3">
        <f>COUNTIF($P$3:P52,"&gt;"&amp;J53)</f>
        <v>19</v>
      </c>
      <c r="S53" s="3">
        <f t="shared" si="4"/>
        <v>51</v>
      </c>
      <c r="T53" s="3">
        <f t="shared" si="5"/>
        <v>2</v>
      </c>
      <c r="U53" s="3">
        <f t="shared" si="6"/>
        <v>3</v>
      </c>
      <c r="V53" s="3">
        <f t="shared" si="13"/>
        <v>115</v>
      </c>
      <c r="W53" s="3">
        <f t="shared" si="14"/>
        <v>3</v>
      </c>
      <c r="X53" s="3">
        <f t="shared" si="15"/>
        <v>4</v>
      </c>
      <c r="Y53" s="3">
        <f t="shared" si="16"/>
        <v>3</v>
      </c>
      <c r="Z53" s="3">
        <f t="shared" si="17"/>
        <v>0</v>
      </c>
      <c r="AA53" s="3">
        <f t="shared" si="18"/>
        <v>0</v>
      </c>
      <c r="AB53" s="3">
        <v>0.23222478627225751</v>
      </c>
      <c r="AC53" s="3">
        <f t="shared" si="7"/>
        <v>1</v>
      </c>
      <c r="AD53" s="3">
        <f t="shared" si="8"/>
        <v>6</v>
      </c>
      <c r="AE53" s="3">
        <f t="shared" si="19"/>
        <v>6</v>
      </c>
      <c r="AF53" s="3">
        <f t="shared" si="20"/>
        <v>121</v>
      </c>
      <c r="AG53" s="3">
        <f t="shared" si="21"/>
        <v>119</v>
      </c>
      <c r="AH53" s="3">
        <f>IF(AC53=1, COUNTIF($AF$3:AF52,"&gt;"&amp;V53),AH52)</f>
        <v>2</v>
      </c>
      <c r="AI53" s="3">
        <f>IF(AC53=2,COUNTIF($AG$3:AG52,"&gt;"&amp;V53),AI52)</f>
        <v>2</v>
      </c>
    </row>
    <row r="54" spans="7:35">
      <c r="G54" s="3">
        <f t="shared" si="9"/>
        <v>52</v>
      </c>
      <c r="H54" s="3">
        <v>0.4736105382708613</v>
      </c>
      <c r="I54" s="3">
        <f t="shared" si="0"/>
        <v>2</v>
      </c>
      <c r="J54" s="3">
        <f t="shared" si="10"/>
        <v>117</v>
      </c>
      <c r="K54" s="3">
        <f t="shared" si="11"/>
        <v>76</v>
      </c>
      <c r="L54" s="3">
        <v>0.10351375048102274</v>
      </c>
      <c r="M54" s="3">
        <f t="shared" si="12"/>
        <v>0</v>
      </c>
      <c r="N54" s="3">
        <f t="shared" si="1"/>
        <v>3</v>
      </c>
      <c r="O54" s="3">
        <f t="shared" si="2"/>
        <v>79</v>
      </c>
      <c r="P54" s="3">
        <f t="shared" si="3"/>
        <v>196</v>
      </c>
      <c r="Q54" s="3">
        <f>COUNTIF($P$3:P53,"&gt;"&amp;J54)</f>
        <v>20</v>
      </c>
      <c r="S54" s="3">
        <f t="shared" si="4"/>
        <v>52</v>
      </c>
      <c r="T54" s="3">
        <f t="shared" si="5"/>
        <v>2</v>
      </c>
      <c r="U54" s="3">
        <f t="shared" si="6"/>
        <v>3</v>
      </c>
      <c r="V54" s="3">
        <f t="shared" si="13"/>
        <v>117</v>
      </c>
      <c r="W54" s="3">
        <f t="shared" si="14"/>
        <v>4</v>
      </c>
      <c r="X54" s="3">
        <f t="shared" si="15"/>
        <v>2</v>
      </c>
      <c r="Y54" s="3">
        <f t="shared" si="16"/>
        <v>2</v>
      </c>
      <c r="Z54" s="3">
        <f t="shared" si="17"/>
        <v>0</v>
      </c>
      <c r="AA54" s="3">
        <f t="shared" si="18"/>
        <v>0</v>
      </c>
      <c r="AB54" s="3">
        <v>0.37559808968595187</v>
      </c>
      <c r="AC54" s="3">
        <f t="shared" si="7"/>
        <v>2</v>
      </c>
      <c r="AD54" s="3">
        <f t="shared" si="8"/>
        <v>0</v>
      </c>
      <c r="AE54" s="3">
        <f t="shared" si="19"/>
        <v>5</v>
      </c>
      <c r="AF54" s="3">
        <f t="shared" si="20"/>
        <v>121</v>
      </c>
      <c r="AG54" s="3">
        <f t="shared" si="21"/>
        <v>122</v>
      </c>
      <c r="AH54" s="3">
        <f>IF(AC54=1, COUNTIF($AF$3:AF53,"&gt;"&amp;V54),AH53)</f>
        <v>2</v>
      </c>
      <c r="AI54" s="3">
        <f>IF(AC54=2,COUNTIF($AG$3:AG53,"&gt;"&amp;V54),AI53)</f>
        <v>2</v>
      </c>
    </row>
    <row r="55" spans="7:35">
      <c r="G55" s="3">
        <f t="shared" si="9"/>
        <v>53</v>
      </c>
      <c r="H55" s="3">
        <v>0.23204858025981423</v>
      </c>
      <c r="I55" s="3">
        <f t="shared" si="0"/>
        <v>2</v>
      </c>
      <c r="J55" s="3">
        <f t="shared" si="10"/>
        <v>119</v>
      </c>
      <c r="K55" s="3">
        <f t="shared" si="11"/>
        <v>77</v>
      </c>
      <c r="L55" s="3">
        <v>0.28290689852539253</v>
      </c>
      <c r="M55" s="3">
        <f t="shared" si="12"/>
        <v>0</v>
      </c>
      <c r="N55" s="3">
        <f t="shared" si="1"/>
        <v>3</v>
      </c>
      <c r="O55" s="3">
        <f t="shared" si="2"/>
        <v>80</v>
      </c>
      <c r="P55" s="3">
        <f t="shared" si="3"/>
        <v>199</v>
      </c>
      <c r="Q55" s="3">
        <f>COUNTIF($P$3:P54,"&gt;"&amp;J55)</f>
        <v>20</v>
      </c>
      <c r="S55" s="3">
        <f t="shared" si="4"/>
        <v>53</v>
      </c>
      <c r="T55" s="3">
        <f t="shared" si="5"/>
        <v>2</v>
      </c>
      <c r="U55" s="3">
        <f t="shared" si="6"/>
        <v>3</v>
      </c>
      <c r="V55" s="3">
        <f t="shared" si="13"/>
        <v>119</v>
      </c>
      <c r="W55" s="3">
        <f t="shared" si="14"/>
        <v>2</v>
      </c>
      <c r="X55" s="3">
        <f t="shared" si="15"/>
        <v>3</v>
      </c>
      <c r="Y55" s="3">
        <f t="shared" si="16"/>
        <v>2</v>
      </c>
      <c r="Z55" s="3">
        <f t="shared" si="17"/>
        <v>0</v>
      </c>
      <c r="AA55" s="3">
        <f t="shared" si="18"/>
        <v>0</v>
      </c>
      <c r="AB55" s="3">
        <v>7.5175291713758252E-2</v>
      </c>
      <c r="AC55" s="3">
        <f t="shared" si="7"/>
        <v>1</v>
      </c>
      <c r="AD55" s="3">
        <f t="shared" si="8"/>
        <v>5</v>
      </c>
      <c r="AE55" s="3">
        <f t="shared" si="19"/>
        <v>5</v>
      </c>
      <c r="AF55" s="3">
        <f t="shared" si="20"/>
        <v>124</v>
      </c>
      <c r="AG55" s="3">
        <f t="shared" si="21"/>
        <v>122</v>
      </c>
      <c r="AH55" s="3">
        <f>IF(AC55=1, COUNTIF($AF$3:AF54,"&gt;"&amp;V55),AH54)</f>
        <v>2</v>
      </c>
      <c r="AI55" s="3">
        <f>IF(AC55=2,COUNTIF($AG$3:AG54,"&gt;"&amp;V55),AI54)</f>
        <v>2</v>
      </c>
    </row>
    <row r="56" spans="7:35">
      <c r="G56" s="3">
        <f t="shared" si="9"/>
        <v>54</v>
      </c>
      <c r="H56" s="3">
        <v>0.5184454258679897</v>
      </c>
      <c r="I56" s="3">
        <f t="shared" si="0"/>
        <v>2</v>
      </c>
      <c r="J56" s="3">
        <f t="shared" si="10"/>
        <v>121</v>
      </c>
      <c r="K56" s="3">
        <f t="shared" si="11"/>
        <v>78</v>
      </c>
      <c r="L56" s="3">
        <v>0.64829685361980016</v>
      </c>
      <c r="M56" s="3">
        <f t="shared" si="12"/>
        <v>0</v>
      </c>
      <c r="N56" s="3">
        <f t="shared" si="1"/>
        <v>4</v>
      </c>
      <c r="O56" s="3">
        <f t="shared" si="2"/>
        <v>82</v>
      </c>
      <c r="P56" s="3">
        <f t="shared" si="3"/>
        <v>203</v>
      </c>
      <c r="Q56" s="3">
        <f>COUNTIF($P$3:P55,"&gt;"&amp;J56)</f>
        <v>21</v>
      </c>
      <c r="S56" s="3">
        <f t="shared" si="4"/>
        <v>54</v>
      </c>
      <c r="T56" s="3">
        <f t="shared" si="5"/>
        <v>2</v>
      </c>
      <c r="U56" s="3">
        <f t="shared" si="6"/>
        <v>4</v>
      </c>
      <c r="V56" s="3">
        <f t="shared" si="13"/>
        <v>121</v>
      </c>
      <c r="W56" s="3">
        <f t="shared" si="14"/>
        <v>3</v>
      </c>
      <c r="X56" s="3">
        <f t="shared" si="15"/>
        <v>1</v>
      </c>
      <c r="Y56" s="3">
        <f t="shared" si="16"/>
        <v>1</v>
      </c>
      <c r="Z56" s="3">
        <f t="shared" si="17"/>
        <v>0</v>
      </c>
      <c r="AA56" s="3">
        <f t="shared" si="18"/>
        <v>0</v>
      </c>
      <c r="AB56" s="3">
        <v>0.55516454141700189</v>
      </c>
      <c r="AC56" s="3">
        <f t="shared" si="7"/>
        <v>2</v>
      </c>
      <c r="AD56" s="3">
        <f t="shared" si="8"/>
        <v>0</v>
      </c>
      <c r="AE56" s="3">
        <f t="shared" si="19"/>
        <v>5</v>
      </c>
      <c r="AF56" s="3">
        <f t="shared" si="20"/>
        <v>124</v>
      </c>
      <c r="AG56" s="3">
        <f t="shared" si="21"/>
        <v>126</v>
      </c>
      <c r="AH56" s="3">
        <f>IF(AC56=1, COUNTIF($AF$3:AF55,"&gt;"&amp;V56),AH55)</f>
        <v>2</v>
      </c>
      <c r="AI56" s="3">
        <f>IF(AC56=2,COUNTIF($AG$3:AG55,"&gt;"&amp;V56),AI55)</f>
        <v>2</v>
      </c>
    </row>
    <row r="57" spans="7:35">
      <c r="G57" s="3">
        <f t="shared" si="9"/>
        <v>55</v>
      </c>
      <c r="H57" s="3">
        <v>0.79109393606428702</v>
      </c>
      <c r="I57" s="3">
        <f t="shared" si="0"/>
        <v>2</v>
      </c>
      <c r="J57" s="3">
        <f t="shared" si="10"/>
        <v>123</v>
      </c>
      <c r="K57" s="3">
        <f t="shared" si="11"/>
        <v>80</v>
      </c>
      <c r="L57" s="3">
        <v>0.21141125022046392</v>
      </c>
      <c r="M57" s="3">
        <f t="shared" si="12"/>
        <v>0</v>
      </c>
      <c r="N57" s="3">
        <f t="shared" si="1"/>
        <v>3</v>
      </c>
      <c r="O57" s="3">
        <f t="shared" si="2"/>
        <v>83</v>
      </c>
      <c r="P57" s="3">
        <f t="shared" si="3"/>
        <v>206</v>
      </c>
      <c r="Q57" s="3">
        <f>COUNTIF($P$3:P56,"&gt;"&amp;J57)</f>
        <v>21</v>
      </c>
      <c r="S57" s="3">
        <f t="shared" si="4"/>
        <v>55</v>
      </c>
      <c r="T57" s="3">
        <f t="shared" si="5"/>
        <v>2</v>
      </c>
      <c r="U57" s="3">
        <f t="shared" si="6"/>
        <v>3</v>
      </c>
      <c r="V57" s="3">
        <f t="shared" si="13"/>
        <v>123</v>
      </c>
      <c r="W57" s="3">
        <f t="shared" si="14"/>
        <v>1</v>
      </c>
      <c r="X57" s="3">
        <f t="shared" si="15"/>
        <v>3</v>
      </c>
      <c r="Y57" s="3">
        <f t="shared" si="16"/>
        <v>1</v>
      </c>
      <c r="Z57" s="3">
        <f t="shared" si="17"/>
        <v>0</v>
      </c>
      <c r="AA57" s="3">
        <f t="shared" si="18"/>
        <v>0</v>
      </c>
      <c r="AB57" s="3">
        <v>0.19206557448107042</v>
      </c>
      <c r="AC57" s="3">
        <f t="shared" si="7"/>
        <v>1</v>
      </c>
      <c r="AD57" s="3">
        <f t="shared" si="8"/>
        <v>4</v>
      </c>
      <c r="AE57" s="3">
        <f t="shared" si="19"/>
        <v>5</v>
      </c>
      <c r="AF57" s="3">
        <f t="shared" si="20"/>
        <v>127</v>
      </c>
      <c r="AG57" s="3">
        <f t="shared" si="21"/>
        <v>126</v>
      </c>
      <c r="AH57" s="3">
        <f>IF(AC57=1, COUNTIF($AF$3:AF56,"&gt;"&amp;V57),AH56)</f>
        <v>2</v>
      </c>
      <c r="AI57" s="3">
        <f>IF(AC57=2,COUNTIF($AG$3:AG56,"&gt;"&amp;V57),AI56)</f>
        <v>2</v>
      </c>
    </row>
    <row r="58" spans="7:35">
      <c r="G58" s="3">
        <f t="shared" si="9"/>
        <v>56</v>
      </c>
      <c r="H58" s="3">
        <v>0.31991735370325525</v>
      </c>
      <c r="I58" s="3">
        <f t="shared" si="0"/>
        <v>2</v>
      </c>
      <c r="J58" s="3">
        <f t="shared" si="10"/>
        <v>125</v>
      </c>
      <c r="K58" s="3">
        <f t="shared" si="11"/>
        <v>81</v>
      </c>
      <c r="L58" s="3">
        <v>0.91240362954527188</v>
      </c>
      <c r="M58" s="3">
        <f t="shared" si="12"/>
        <v>0</v>
      </c>
      <c r="N58" s="3">
        <f t="shared" si="1"/>
        <v>6</v>
      </c>
      <c r="O58" s="3">
        <f t="shared" si="2"/>
        <v>87</v>
      </c>
      <c r="P58" s="3">
        <f t="shared" si="3"/>
        <v>212</v>
      </c>
      <c r="Q58" s="3">
        <f>COUNTIF($P$3:P57,"&gt;"&amp;J58)</f>
        <v>22</v>
      </c>
      <c r="S58" s="3">
        <f t="shared" si="4"/>
        <v>56</v>
      </c>
      <c r="T58" s="3">
        <f t="shared" si="5"/>
        <v>2</v>
      </c>
      <c r="U58" s="3">
        <f t="shared" si="6"/>
        <v>6</v>
      </c>
      <c r="V58" s="3">
        <f t="shared" si="13"/>
        <v>125</v>
      </c>
      <c r="W58" s="3">
        <f t="shared" si="14"/>
        <v>2</v>
      </c>
      <c r="X58" s="3">
        <f t="shared" si="15"/>
        <v>1</v>
      </c>
      <c r="Y58" s="3">
        <f t="shared" si="16"/>
        <v>1</v>
      </c>
      <c r="Z58" s="3">
        <f t="shared" si="17"/>
        <v>0</v>
      </c>
      <c r="AA58" s="3">
        <f t="shared" si="18"/>
        <v>0</v>
      </c>
      <c r="AB58" s="3">
        <v>7.5743397817086056E-2</v>
      </c>
      <c r="AC58" s="3">
        <f t="shared" si="7"/>
        <v>2</v>
      </c>
      <c r="AD58" s="3">
        <f t="shared" si="8"/>
        <v>0</v>
      </c>
      <c r="AE58" s="3">
        <f t="shared" si="19"/>
        <v>7</v>
      </c>
      <c r="AF58" s="3">
        <f t="shared" si="20"/>
        <v>127</v>
      </c>
      <c r="AG58" s="3">
        <f t="shared" si="21"/>
        <v>132</v>
      </c>
      <c r="AH58" s="3">
        <f>IF(AC58=1, COUNTIF($AF$3:AF57,"&gt;"&amp;V58),AH57)</f>
        <v>2</v>
      </c>
      <c r="AI58" s="3">
        <f>IF(AC58=2,COUNTIF($AG$3:AG57,"&gt;"&amp;V58),AI57)</f>
        <v>2</v>
      </c>
    </row>
    <row r="59" spans="7:35">
      <c r="G59" s="3">
        <f t="shared" si="9"/>
        <v>57</v>
      </c>
      <c r="H59" s="3">
        <v>0.83765657062766929</v>
      </c>
      <c r="I59" s="3">
        <f t="shared" si="0"/>
        <v>3</v>
      </c>
      <c r="J59" s="3">
        <f t="shared" si="10"/>
        <v>128</v>
      </c>
      <c r="K59" s="3">
        <f t="shared" si="11"/>
        <v>84</v>
      </c>
      <c r="L59" s="3">
        <v>0.71927560056307527</v>
      </c>
      <c r="M59" s="3">
        <f t="shared" si="12"/>
        <v>0</v>
      </c>
      <c r="N59" s="3">
        <f t="shared" si="1"/>
        <v>5</v>
      </c>
      <c r="O59" s="3">
        <f t="shared" si="2"/>
        <v>89</v>
      </c>
      <c r="P59" s="3">
        <f t="shared" si="3"/>
        <v>217</v>
      </c>
      <c r="Q59" s="3">
        <f>COUNTIF($P$3:P58,"&gt;"&amp;J59)</f>
        <v>22</v>
      </c>
      <c r="S59" s="3">
        <f t="shared" si="4"/>
        <v>57</v>
      </c>
      <c r="T59" s="3">
        <f t="shared" si="5"/>
        <v>3</v>
      </c>
      <c r="U59" s="3">
        <f t="shared" si="6"/>
        <v>5</v>
      </c>
      <c r="V59" s="3">
        <f t="shared" si="13"/>
        <v>128</v>
      </c>
      <c r="W59" s="3">
        <f t="shared" si="14"/>
        <v>0</v>
      </c>
      <c r="X59" s="3">
        <f t="shared" si="15"/>
        <v>4</v>
      </c>
      <c r="Y59" s="3">
        <f t="shared" si="16"/>
        <v>0</v>
      </c>
      <c r="Z59" s="3">
        <f t="shared" si="17"/>
        <v>1</v>
      </c>
      <c r="AA59" s="3">
        <f t="shared" si="18"/>
        <v>0</v>
      </c>
      <c r="AB59" s="3">
        <v>0.80132538948561027</v>
      </c>
      <c r="AC59" s="3">
        <f t="shared" si="7"/>
        <v>1</v>
      </c>
      <c r="AD59" s="3">
        <f t="shared" si="8"/>
        <v>5</v>
      </c>
      <c r="AE59" s="3">
        <f t="shared" si="19"/>
        <v>7</v>
      </c>
      <c r="AF59" s="3">
        <f t="shared" si="20"/>
        <v>133</v>
      </c>
      <c r="AG59" s="3">
        <f t="shared" si="21"/>
        <v>132</v>
      </c>
      <c r="AH59" s="3">
        <f>IF(AC59=1, COUNTIF($AF$3:AF58,"&gt;"&amp;V59),AH58)</f>
        <v>0</v>
      </c>
      <c r="AI59" s="3">
        <f>IF(AC59=2,COUNTIF($AG$3:AG58,"&gt;"&amp;V59),AI58)</f>
        <v>2</v>
      </c>
    </row>
    <row r="60" spans="7:35">
      <c r="G60" s="3">
        <f t="shared" si="9"/>
        <v>58</v>
      </c>
      <c r="H60" s="3">
        <v>0.29774204838875784</v>
      </c>
      <c r="I60" s="3">
        <f t="shared" si="0"/>
        <v>2</v>
      </c>
      <c r="J60" s="3">
        <f t="shared" si="10"/>
        <v>130</v>
      </c>
      <c r="K60" s="3">
        <f t="shared" si="11"/>
        <v>87</v>
      </c>
      <c r="L60" s="3">
        <v>0.7931331347470949</v>
      </c>
      <c r="M60" s="3">
        <f t="shared" si="12"/>
        <v>0</v>
      </c>
      <c r="N60" s="3">
        <f t="shared" si="1"/>
        <v>5</v>
      </c>
      <c r="O60" s="3">
        <f t="shared" si="2"/>
        <v>92</v>
      </c>
      <c r="P60" s="3">
        <f t="shared" si="3"/>
        <v>222</v>
      </c>
      <c r="Q60" s="3">
        <f>COUNTIF($P$3:P59,"&gt;"&amp;J60)</f>
        <v>22</v>
      </c>
      <c r="S60" s="3">
        <f t="shared" si="4"/>
        <v>58</v>
      </c>
      <c r="T60" s="3">
        <f t="shared" si="5"/>
        <v>2</v>
      </c>
      <c r="U60" s="3">
        <f t="shared" si="6"/>
        <v>5</v>
      </c>
      <c r="V60" s="3">
        <f t="shared" si="13"/>
        <v>130</v>
      </c>
      <c r="W60" s="3">
        <f t="shared" si="14"/>
        <v>3</v>
      </c>
      <c r="X60" s="3">
        <f t="shared" si="15"/>
        <v>2</v>
      </c>
      <c r="Y60" s="3">
        <f t="shared" si="16"/>
        <v>2</v>
      </c>
      <c r="Z60" s="3">
        <f t="shared" si="17"/>
        <v>0</v>
      </c>
      <c r="AA60" s="3">
        <f t="shared" si="18"/>
        <v>0</v>
      </c>
      <c r="AB60" s="3">
        <v>0.38641132538251477</v>
      </c>
      <c r="AC60" s="3">
        <f t="shared" si="7"/>
        <v>2</v>
      </c>
      <c r="AD60" s="3">
        <f t="shared" si="8"/>
        <v>0</v>
      </c>
      <c r="AE60" s="3">
        <f t="shared" si="19"/>
        <v>7</v>
      </c>
      <c r="AF60" s="3">
        <f t="shared" si="20"/>
        <v>133</v>
      </c>
      <c r="AG60" s="3">
        <f t="shared" si="21"/>
        <v>137</v>
      </c>
      <c r="AH60" s="3">
        <f>IF(AC60=1, COUNTIF($AF$3:AF59,"&gt;"&amp;V60),AH59)</f>
        <v>0</v>
      </c>
      <c r="AI60" s="3">
        <f>IF(AC60=2,COUNTIF($AG$3:AG59,"&gt;"&amp;V60),AI59)</f>
        <v>2</v>
      </c>
    </row>
    <row r="61" spans="7:35">
      <c r="G61" s="3">
        <f t="shared" si="9"/>
        <v>59</v>
      </c>
      <c r="H61" s="3">
        <v>0.43299116180330999</v>
      </c>
      <c r="I61" s="3">
        <f t="shared" si="0"/>
        <v>2</v>
      </c>
      <c r="J61" s="3">
        <f t="shared" si="10"/>
        <v>132</v>
      </c>
      <c r="K61" s="3">
        <f t="shared" si="11"/>
        <v>90</v>
      </c>
      <c r="L61" s="3">
        <v>0.28249852419219545</v>
      </c>
      <c r="M61" s="3">
        <f t="shared" si="12"/>
        <v>0</v>
      </c>
      <c r="N61" s="3">
        <f t="shared" si="1"/>
        <v>3</v>
      </c>
      <c r="O61" s="3">
        <f t="shared" si="2"/>
        <v>93</v>
      </c>
      <c r="P61" s="3">
        <f t="shared" si="3"/>
        <v>225</v>
      </c>
      <c r="Q61" s="3">
        <f>COUNTIF($P$3:P60,"&gt;"&amp;J61)</f>
        <v>23</v>
      </c>
      <c r="S61" s="3">
        <f t="shared" si="4"/>
        <v>59</v>
      </c>
      <c r="T61" s="3">
        <f t="shared" si="5"/>
        <v>2</v>
      </c>
      <c r="U61" s="3">
        <f t="shared" si="6"/>
        <v>3</v>
      </c>
      <c r="V61" s="3">
        <f t="shared" si="13"/>
        <v>132</v>
      </c>
      <c r="W61" s="3">
        <f t="shared" si="14"/>
        <v>1</v>
      </c>
      <c r="X61" s="3">
        <f t="shared" si="15"/>
        <v>5</v>
      </c>
      <c r="Y61" s="3">
        <f t="shared" si="16"/>
        <v>1</v>
      </c>
      <c r="Z61" s="3">
        <f t="shared" si="17"/>
        <v>0</v>
      </c>
      <c r="AA61" s="3">
        <f t="shared" si="18"/>
        <v>0</v>
      </c>
      <c r="AB61" s="3">
        <v>0.62833471363973548</v>
      </c>
      <c r="AC61" s="3">
        <f t="shared" si="7"/>
        <v>1</v>
      </c>
      <c r="AD61" s="3">
        <f t="shared" si="8"/>
        <v>4</v>
      </c>
      <c r="AE61" s="3">
        <f t="shared" si="19"/>
        <v>7</v>
      </c>
      <c r="AF61" s="3">
        <f t="shared" si="20"/>
        <v>136</v>
      </c>
      <c r="AG61" s="3">
        <f t="shared" si="21"/>
        <v>137</v>
      </c>
      <c r="AH61" s="3">
        <f>IF(AC61=1, COUNTIF($AF$3:AF60,"&gt;"&amp;V61),AH60)</f>
        <v>2</v>
      </c>
      <c r="AI61" s="3">
        <f>IF(AC61=2,COUNTIF($AG$3:AG60,"&gt;"&amp;V61),AI60)</f>
        <v>2</v>
      </c>
    </row>
    <row r="62" spans="7:35">
      <c r="G62" s="3">
        <f t="shared" si="9"/>
        <v>60</v>
      </c>
      <c r="H62" s="3">
        <v>2.6061817674202903E-2</v>
      </c>
      <c r="I62" s="3">
        <f t="shared" si="0"/>
        <v>1</v>
      </c>
      <c r="J62" s="3">
        <f t="shared" si="10"/>
        <v>133</v>
      </c>
      <c r="K62" s="3">
        <f t="shared" si="11"/>
        <v>92</v>
      </c>
      <c r="L62" s="3">
        <v>0.76692685909182157</v>
      </c>
      <c r="M62" s="3">
        <f t="shared" si="12"/>
        <v>0</v>
      </c>
      <c r="N62" s="3">
        <f t="shared" si="1"/>
        <v>5</v>
      </c>
      <c r="O62" s="3">
        <f t="shared" si="2"/>
        <v>97</v>
      </c>
      <c r="P62" s="3">
        <f t="shared" si="3"/>
        <v>230</v>
      </c>
      <c r="Q62" s="3">
        <f>COUNTIF($P$3:P61,"&gt;"&amp;J62)</f>
        <v>23</v>
      </c>
      <c r="S62" s="3">
        <f t="shared" si="4"/>
        <v>60</v>
      </c>
      <c r="T62" s="3">
        <f t="shared" si="5"/>
        <v>1</v>
      </c>
      <c r="U62" s="3">
        <f t="shared" si="6"/>
        <v>5</v>
      </c>
      <c r="V62" s="3">
        <f t="shared" si="13"/>
        <v>133</v>
      </c>
      <c r="W62" s="3">
        <f t="shared" si="14"/>
        <v>3</v>
      </c>
      <c r="X62" s="3">
        <f t="shared" si="15"/>
        <v>4</v>
      </c>
      <c r="Y62" s="3">
        <f t="shared" si="16"/>
        <v>3</v>
      </c>
      <c r="Z62" s="3">
        <f t="shared" si="17"/>
        <v>0</v>
      </c>
      <c r="AA62" s="3">
        <f t="shared" si="18"/>
        <v>0</v>
      </c>
      <c r="AB62" s="3">
        <v>0.50493207718326438</v>
      </c>
      <c r="AC62" s="3">
        <f t="shared" si="7"/>
        <v>1</v>
      </c>
      <c r="AD62" s="3">
        <f t="shared" si="8"/>
        <v>8</v>
      </c>
      <c r="AE62" s="3">
        <f t="shared" si="19"/>
        <v>7</v>
      </c>
      <c r="AF62" s="3">
        <f t="shared" si="20"/>
        <v>141</v>
      </c>
      <c r="AG62" s="3">
        <f t="shared" si="21"/>
        <v>137</v>
      </c>
      <c r="AH62" s="3">
        <f>IF(AC62=1, COUNTIF($AF$3:AF61,"&gt;"&amp;V62),AH61)</f>
        <v>1</v>
      </c>
      <c r="AI62" s="3">
        <f>IF(AC62=2,COUNTIF($AG$3:AG61,"&gt;"&amp;V62),AI61)</f>
        <v>2</v>
      </c>
    </row>
    <row r="63" spans="7:35">
      <c r="G63" s="3">
        <f t="shared" si="9"/>
        <v>61</v>
      </c>
      <c r="H63" s="3">
        <v>0.9410714136799595</v>
      </c>
      <c r="I63" s="3">
        <f t="shared" si="0"/>
        <v>4</v>
      </c>
      <c r="J63" s="3">
        <f t="shared" si="10"/>
        <v>137</v>
      </c>
      <c r="K63" s="3">
        <f t="shared" si="11"/>
        <v>93</v>
      </c>
      <c r="L63" s="3">
        <v>0.11283025636044297</v>
      </c>
      <c r="M63" s="3">
        <f t="shared" si="12"/>
        <v>0</v>
      </c>
      <c r="N63" s="3">
        <f t="shared" si="1"/>
        <v>3</v>
      </c>
      <c r="O63" s="3">
        <f t="shared" si="2"/>
        <v>96</v>
      </c>
      <c r="P63" s="3">
        <f t="shared" si="3"/>
        <v>233</v>
      </c>
      <c r="Q63" s="3">
        <f>COUNTIF($P$3:P62,"&gt;"&amp;J63)</f>
        <v>23</v>
      </c>
      <c r="S63" s="3">
        <f t="shared" si="4"/>
        <v>61</v>
      </c>
      <c r="T63" s="3">
        <f t="shared" si="5"/>
        <v>4</v>
      </c>
      <c r="U63" s="3">
        <f t="shared" si="6"/>
        <v>3</v>
      </c>
      <c r="V63" s="3">
        <f t="shared" si="13"/>
        <v>137</v>
      </c>
      <c r="W63" s="3">
        <f t="shared" si="14"/>
        <v>4</v>
      </c>
      <c r="X63" s="3">
        <f t="shared" si="15"/>
        <v>0</v>
      </c>
      <c r="Y63" s="3">
        <f t="shared" si="16"/>
        <v>0</v>
      </c>
      <c r="Z63" s="3">
        <f t="shared" si="17"/>
        <v>0</v>
      </c>
      <c r="AA63" s="3">
        <f t="shared" si="18"/>
        <v>0</v>
      </c>
      <c r="AB63" s="3">
        <v>0.49470629459266036</v>
      </c>
      <c r="AC63" s="3">
        <f t="shared" si="7"/>
        <v>2</v>
      </c>
      <c r="AD63" s="3">
        <f t="shared" si="8"/>
        <v>0</v>
      </c>
      <c r="AE63" s="3">
        <f t="shared" si="19"/>
        <v>3</v>
      </c>
      <c r="AF63" s="3">
        <f t="shared" si="20"/>
        <v>141</v>
      </c>
      <c r="AG63" s="3">
        <f t="shared" si="21"/>
        <v>140</v>
      </c>
      <c r="AH63" s="3">
        <f>IF(AC63=1, COUNTIF($AF$3:AF62,"&gt;"&amp;V63),AH62)</f>
        <v>1</v>
      </c>
      <c r="AI63" s="3">
        <f>IF(AC63=2,COUNTIF($AG$3:AG62,"&gt;"&amp;V63),AI62)</f>
        <v>0</v>
      </c>
    </row>
    <row r="64" spans="7:35">
      <c r="G64" s="3">
        <f t="shared" si="9"/>
        <v>62</v>
      </c>
      <c r="H64" s="3">
        <v>0.86141475466531037</v>
      </c>
      <c r="I64" s="3">
        <f t="shared" si="0"/>
        <v>3</v>
      </c>
      <c r="J64" s="3">
        <f t="shared" si="10"/>
        <v>140</v>
      </c>
      <c r="K64" s="3">
        <f t="shared" si="11"/>
        <v>93</v>
      </c>
      <c r="L64" s="3">
        <v>0.1218038393630172</v>
      </c>
      <c r="M64" s="3">
        <f t="shared" si="12"/>
        <v>0</v>
      </c>
      <c r="N64" s="3">
        <f t="shared" si="1"/>
        <v>3</v>
      </c>
      <c r="O64" s="3">
        <f t="shared" si="2"/>
        <v>96</v>
      </c>
      <c r="P64" s="3">
        <f t="shared" si="3"/>
        <v>236</v>
      </c>
      <c r="Q64" s="3">
        <f>COUNTIF($P$3:P63,"&gt;"&amp;J64)</f>
        <v>23</v>
      </c>
      <c r="S64" s="3">
        <f t="shared" si="4"/>
        <v>62</v>
      </c>
      <c r="T64" s="3">
        <f t="shared" si="5"/>
        <v>3</v>
      </c>
      <c r="U64" s="3">
        <f t="shared" si="6"/>
        <v>3</v>
      </c>
      <c r="V64" s="3">
        <f t="shared" si="13"/>
        <v>140</v>
      </c>
      <c r="W64" s="3">
        <f t="shared" si="14"/>
        <v>1</v>
      </c>
      <c r="X64" s="3">
        <f t="shared" si="15"/>
        <v>0</v>
      </c>
      <c r="Y64" s="3">
        <f t="shared" si="16"/>
        <v>0</v>
      </c>
      <c r="Z64" s="3">
        <f t="shared" si="17"/>
        <v>0</v>
      </c>
      <c r="AA64" s="3">
        <f t="shared" si="18"/>
        <v>0</v>
      </c>
      <c r="AB64" s="3">
        <v>0.94230710328156508</v>
      </c>
      <c r="AC64" s="3">
        <f t="shared" si="7"/>
        <v>2</v>
      </c>
      <c r="AD64" s="3">
        <f t="shared" si="8"/>
        <v>0</v>
      </c>
      <c r="AE64" s="3">
        <f t="shared" si="19"/>
        <v>3</v>
      </c>
      <c r="AF64" s="3">
        <f t="shared" si="20"/>
        <v>141</v>
      </c>
      <c r="AG64" s="3">
        <f t="shared" si="21"/>
        <v>143</v>
      </c>
      <c r="AH64" s="3">
        <f>IF(AC64=1, COUNTIF($AF$3:AF63,"&gt;"&amp;V64),AH63)</f>
        <v>1</v>
      </c>
      <c r="AI64" s="3">
        <f>IF(AC64=2,COUNTIF($AG$3:AG63,"&gt;"&amp;V64),AI63)</f>
        <v>0</v>
      </c>
    </row>
    <row r="65" spans="7:35">
      <c r="G65" s="3">
        <f t="shared" si="9"/>
        <v>63</v>
      </c>
      <c r="H65" s="3">
        <v>0.92864282102763962</v>
      </c>
      <c r="I65" s="3">
        <f t="shared" si="0"/>
        <v>4</v>
      </c>
      <c r="J65" s="3">
        <f t="shared" si="10"/>
        <v>144</v>
      </c>
      <c r="K65" s="3">
        <f t="shared" si="11"/>
        <v>92</v>
      </c>
      <c r="L65" s="3">
        <v>0.41581451734719566</v>
      </c>
      <c r="M65" s="3">
        <f t="shared" si="12"/>
        <v>0</v>
      </c>
      <c r="N65" s="3">
        <f t="shared" si="1"/>
        <v>3</v>
      </c>
      <c r="O65" s="3">
        <f t="shared" si="2"/>
        <v>95</v>
      </c>
      <c r="P65" s="3">
        <f t="shared" si="3"/>
        <v>239</v>
      </c>
      <c r="Q65" s="3">
        <f>COUNTIF($P$3:P64,"&gt;"&amp;J65)</f>
        <v>23</v>
      </c>
      <c r="S65" s="3">
        <f t="shared" si="4"/>
        <v>63</v>
      </c>
      <c r="T65" s="3">
        <f t="shared" si="5"/>
        <v>4</v>
      </c>
      <c r="U65" s="3">
        <f t="shared" si="6"/>
        <v>3</v>
      </c>
      <c r="V65" s="3">
        <f t="shared" si="13"/>
        <v>144</v>
      </c>
      <c r="W65" s="3">
        <f t="shared" si="14"/>
        <v>0</v>
      </c>
      <c r="X65" s="3">
        <f t="shared" si="15"/>
        <v>0</v>
      </c>
      <c r="Y65" s="3">
        <f t="shared" si="16"/>
        <v>0</v>
      </c>
      <c r="Z65" s="3">
        <f t="shared" si="17"/>
        <v>3</v>
      </c>
      <c r="AA65" s="3">
        <f t="shared" si="18"/>
        <v>1</v>
      </c>
      <c r="AB65" s="3">
        <v>6.9916023818398898E-2</v>
      </c>
      <c r="AC65" s="3">
        <f t="shared" si="7"/>
        <v>1</v>
      </c>
      <c r="AD65" s="3">
        <f t="shared" si="8"/>
        <v>3</v>
      </c>
      <c r="AE65" s="3">
        <f t="shared" si="19"/>
        <v>3</v>
      </c>
      <c r="AF65" s="3">
        <f t="shared" si="20"/>
        <v>147</v>
      </c>
      <c r="AG65" s="3">
        <f t="shared" si="21"/>
        <v>143</v>
      </c>
      <c r="AH65" s="3">
        <f>IF(AC65=1, COUNTIF($AF$3:AF64,"&gt;"&amp;V65),AH64)</f>
        <v>0</v>
      </c>
      <c r="AI65" s="3">
        <f>IF(AC65=2,COUNTIF($AG$3:AG64,"&gt;"&amp;V65),AI64)</f>
        <v>0</v>
      </c>
    </row>
    <row r="66" spans="7:35">
      <c r="G66" s="3">
        <f t="shared" si="9"/>
        <v>64</v>
      </c>
      <c r="H66" s="3">
        <v>0.48878223901450879</v>
      </c>
      <c r="I66" s="3">
        <f t="shared" si="0"/>
        <v>2</v>
      </c>
      <c r="J66" s="3">
        <f t="shared" si="10"/>
        <v>146</v>
      </c>
      <c r="K66" s="3">
        <f t="shared" si="11"/>
        <v>93</v>
      </c>
      <c r="L66" s="3">
        <v>6.6177335106946455E-2</v>
      </c>
      <c r="M66" s="3">
        <f t="shared" si="12"/>
        <v>0</v>
      </c>
      <c r="N66" s="3">
        <f t="shared" si="1"/>
        <v>2</v>
      </c>
      <c r="O66" s="3">
        <f t="shared" si="2"/>
        <v>95</v>
      </c>
      <c r="P66" s="3">
        <f t="shared" si="3"/>
        <v>241</v>
      </c>
      <c r="Q66" s="3">
        <f>COUNTIF($P$3:P65,"&gt;"&amp;J66)</f>
        <v>24</v>
      </c>
      <c r="S66" s="3">
        <f t="shared" si="4"/>
        <v>64</v>
      </c>
      <c r="T66" s="3">
        <f t="shared" si="5"/>
        <v>2</v>
      </c>
      <c r="U66" s="3">
        <f t="shared" si="6"/>
        <v>2</v>
      </c>
      <c r="V66" s="3">
        <f t="shared" si="13"/>
        <v>146</v>
      </c>
      <c r="W66" s="3">
        <f t="shared" si="14"/>
        <v>1</v>
      </c>
      <c r="X66" s="3">
        <f t="shared" si="15"/>
        <v>0</v>
      </c>
      <c r="Y66" s="3">
        <f t="shared" si="16"/>
        <v>0</v>
      </c>
      <c r="Z66" s="3">
        <f t="shared" si="17"/>
        <v>0</v>
      </c>
      <c r="AA66" s="3">
        <f t="shared" si="18"/>
        <v>3</v>
      </c>
      <c r="AB66" s="3">
        <v>0.28929774588660151</v>
      </c>
      <c r="AC66" s="3">
        <f t="shared" si="7"/>
        <v>2</v>
      </c>
      <c r="AD66" s="3">
        <f t="shared" si="8"/>
        <v>0</v>
      </c>
      <c r="AE66" s="3">
        <f t="shared" si="19"/>
        <v>2</v>
      </c>
      <c r="AF66" s="3">
        <f t="shared" si="20"/>
        <v>147</v>
      </c>
      <c r="AG66" s="3">
        <f t="shared" si="21"/>
        <v>148</v>
      </c>
      <c r="AH66" s="3">
        <f>IF(AC66=1, COUNTIF($AF$3:AF65,"&gt;"&amp;V66),AH65)</f>
        <v>0</v>
      </c>
      <c r="AI66" s="3">
        <f>IF(AC66=2,COUNTIF($AG$3:AG65,"&gt;"&amp;V66),AI65)</f>
        <v>0</v>
      </c>
    </row>
    <row r="67" spans="7:35">
      <c r="G67" s="3">
        <f t="shared" si="9"/>
        <v>65</v>
      </c>
      <c r="H67" s="3">
        <v>0.24846136579821354</v>
      </c>
      <c r="I67" s="3">
        <f t="shared" si="0"/>
        <v>2</v>
      </c>
      <c r="J67" s="3">
        <f t="shared" si="10"/>
        <v>148</v>
      </c>
      <c r="K67" s="3">
        <f t="shared" si="11"/>
        <v>93</v>
      </c>
      <c r="L67" s="3">
        <v>0.98087943200730066</v>
      </c>
      <c r="M67" s="3">
        <f t="shared" si="12"/>
        <v>0</v>
      </c>
      <c r="N67" s="3">
        <f t="shared" si="1"/>
        <v>6</v>
      </c>
      <c r="O67" s="3">
        <f t="shared" si="2"/>
        <v>99</v>
      </c>
      <c r="P67" s="3">
        <f t="shared" si="3"/>
        <v>247</v>
      </c>
      <c r="Q67" s="3">
        <f>COUNTIF($P$3:P66,"&gt;"&amp;J67)</f>
        <v>24</v>
      </c>
      <c r="S67" s="3">
        <f t="shared" si="4"/>
        <v>65</v>
      </c>
      <c r="T67" s="3">
        <f t="shared" si="5"/>
        <v>2</v>
      </c>
      <c r="U67" s="3">
        <f t="shared" si="6"/>
        <v>6</v>
      </c>
      <c r="V67" s="3">
        <f t="shared" si="13"/>
        <v>148</v>
      </c>
      <c r="W67" s="3">
        <f t="shared" si="14"/>
        <v>0</v>
      </c>
      <c r="X67" s="3">
        <f t="shared" si="15"/>
        <v>0</v>
      </c>
      <c r="Y67" s="3">
        <f t="shared" si="16"/>
        <v>0</v>
      </c>
      <c r="Z67" s="3">
        <f t="shared" si="17"/>
        <v>1</v>
      </c>
      <c r="AA67" s="3">
        <f t="shared" si="18"/>
        <v>0</v>
      </c>
      <c r="AB67" s="3">
        <v>0.53703493346002107</v>
      </c>
      <c r="AC67" s="3">
        <f t="shared" si="7"/>
        <v>2</v>
      </c>
      <c r="AD67" s="3">
        <f t="shared" si="8"/>
        <v>0</v>
      </c>
      <c r="AE67" s="3">
        <f t="shared" si="19"/>
        <v>6</v>
      </c>
      <c r="AF67" s="3">
        <f t="shared" si="20"/>
        <v>147</v>
      </c>
      <c r="AG67" s="3">
        <f t="shared" si="21"/>
        <v>154</v>
      </c>
      <c r="AH67" s="3">
        <f>IF(AC67=1, COUNTIF($AF$3:AF66,"&gt;"&amp;V67),AH66)</f>
        <v>0</v>
      </c>
      <c r="AI67" s="3">
        <f>IF(AC67=2,COUNTIF($AG$3:AG66,"&gt;"&amp;V67),AI66)</f>
        <v>0</v>
      </c>
    </row>
    <row r="68" spans="7:35">
      <c r="G68" s="3">
        <f t="shared" si="9"/>
        <v>66</v>
      </c>
      <c r="H68" s="3">
        <v>2.8991165758843307E-2</v>
      </c>
      <c r="I68" s="3">
        <f t="shared" ref="I68:I102" si="23">VLOOKUP(H68,$B$3:$C$6,2)</f>
        <v>1</v>
      </c>
      <c r="J68" s="3">
        <f t="shared" si="10"/>
        <v>149</v>
      </c>
      <c r="K68" s="3">
        <f t="shared" si="11"/>
        <v>98</v>
      </c>
      <c r="L68" s="3">
        <v>0.41102134522506117</v>
      </c>
      <c r="M68" s="3">
        <f t="shared" si="12"/>
        <v>0</v>
      </c>
      <c r="N68" s="3">
        <f t="shared" ref="N68:N102" si="24">VLOOKUP(L68,$B$13:$C$17,2)</f>
        <v>3</v>
      </c>
      <c r="O68" s="3">
        <f t="shared" ref="O68:O102" si="25">N68+K68</f>
        <v>101</v>
      </c>
      <c r="P68" s="3">
        <f t="shared" ref="P68:P102" si="26">J68+O68</f>
        <v>250</v>
      </c>
      <c r="Q68" s="3">
        <f>COUNTIF($P$3:P67,"&gt;"&amp;J68)</f>
        <v>25</v>
      </c>
      <c r="S68" s="3">
        <f t="shared" ref="S68:S102" si="27">G68</f>
        <v>66</v>
      </c>
      <c r="T68" s="3">
        <f t="shared" ref="T68:T102" si="28">I68</f>
        <v>1</v>
      </c>
      <c r="U68" s="3">
        <f t="shared" ref="U68:U102" si="29">N68</f>
        <v>3</v>
      </c>
      <c r="V68" s="3">
        <f t="shared" si="13"/>
        <v>149</v>
      </c>
      <c r="W68" s="3">
        <f t="shared" si="14"/>
        <v>0</v>
      </c>
      <c r="X68" s="3">
        <f t="shared" si="15"/>
        <v>5</v>
      </c>
      <c r="Y68" s="3">
        <f t="shared" si="16"/>
        <v>0</v>
      </c>
      <c r="Z68" s="3">
        <f t="shared" si="17"/>
        <v>2</v>
      </c>
      <c r="AA68" s="3">
        <f t="shared" si="18"/>
        <v>0</v>
      </c>
      <c r="AB68" s="3">
        <v>0.98467262266532485</v>
      </c>
      <c r="AC68" s="3">
        <f t="shared" ref="AC68:AC102" si="30">IF(W68&lt;X68,1, IF(X68&lt;W68, 2, IF(AB68&lt;=0.5, 1, 2)))</f>
        <v>1</v>
      </c>
      <c r="AD68" s="3">
        <f t="shared" ref="AD68:AD102" si="31">IF(AC68=1,W68+U68,0)</f>
        <v>3</v>
      </c>
      <c r="AE68" s="3">
        <f t="shared" si="19"/>
        <v>6</v>
      </c>
      <c r="AF68" s="3">
        <f t="shared" si="20"/>
        <v>152</v>
      </c>
      <c r="AG68" s="3">
        <f t="shared" si="21"/>
        <v>154</v>
      </c>
      <c r="AH68" s="3">
        <f>IF(AC68=1, COUNTIF($AF$3:AF67,"&gt;"&amp;V68),AH67)</f>
        <v>0</v>
      </c>
      <c r="AI68" s="3">
        <f>IF(AC68=2,COUNTIF($AG$3:AG67,"&gt;"&amp;V68),AI67)</f>
        <v>0</v>
      </c>
    </row>
    <row r="69" spans="7:35">
      <c r="G69" s="3">
        <f t="shared" ref="G69:G102" si="32">G68+1</f>
        <v>67</v>
      </c>
      <c r="H69" s="3">
        <v>0.47774233626975426</v>
      </c>
      <c r="I69" s="3">
        <f t="shared" si="23"/>
        <v>2</v>
      </c>
      <c r="J69" s="3">
        <f t="shared" ref="J69:J102" si="33">J68+I69</f>
        <v>151</v>
      </c>
      <c r="K69" s="3">
        <f t="shared" ref="K69:K102" si="34">MAX(P68-J69,0)</f>
        <v>99</v>
      </c>
      <c r="L69" s="3">
        <v>0.9842723431996615</v>
      </c>
      <c r="M69" s="3">
        <f t="shared" ref="M69:M102" si="35">MAX(J69-P68,0)</f>
        <v>0</v>
      </c>
      <c r="N69" s="3">
        <f t="shared" si="24"/>
        <v>6</v>
      </c>
      <c r="O69" s="3">
        <f t="shared" si="25"/>
        <v>105</v>
      </c>
      <c r="P69" s="3">
        <f t="shared" si="26"/>
        <v>256</v>
      </c>
      <c r="Q69" s="3">
        <f>COUNTIF($P$3:P68,"&gt;"&amp;J69)</f>
        <v>25</v>
      </c>
      <c r="S69" s="3">
        <f t="shared" si="27"/>
        <v>67</v>
      </c>
      <c r="T69" s="3">
        <f t="shared" si="28"/>
        <v>2</v>
      </c>
      <c r="U69" s="3">
        <f t="shared" si="29"/>
        <v>6</v>
      </c>
      <c r="V69" s="3">
        <f t="shared" ref="V69:V102" si="36">V68+T69</f>
        <v>151</v>
      </c>
      <c r="W69" s="3">
        <f t="shared" ref="W69:W102" si="37">MAX(AF68-V69,0)</f>
        <v>1</v>
      </c>
      <c r="X69" s="3">
        <f t="shared" ref="X69:X102" si="38">MAX(AG68-V69,0)</f>
        <v>3</v>
      </c>
      <c r="Y69" s="3">
        <f t="shared" ref="Y69:Y102" si="39">MIN(W69,X69)</f>
        <v>1</v>
      </c>
      <c r="Z69" s="3">
        <f t="shared" ref="Z69:Z102" si="40">MAX(V69-AF68,0)</f>
        <v>0</v>
      </c>
      <c r="AA69" s="3">
        <f t="shared" ref="AA69:AA102" si="41">MAX(V69-AG68,0)</f>
        <v>0</v>
      </c>
      <c r="AB69" s="3">
        <v>0.70068285176930312</v>
      </c>
      <c r="AC69" s="3">
        <f t="shared" si="30"/>
        <v>1</v>
      </c>
      <c r="AD69" s="3">
        <f t="shared" si="31"/>
        <v>7</v>
      </c>
      <c r="AE69" s="3">
        <f t="shared" ref="AE69:AE102" si="42">IF(AC69=2,X69+U69,AE68)</f>
        <v>6</v>
      </c>
      <c r="AF69" s="3">
        <f t="shared" ref="AF69:AF102" si="43">IF(AC69=1,AD69+V69,AF68)</f>
        <v>158</v>
      </c>
      <c r="AG69" s="3">
        <f t="shared" ref="AG69:AG102" si="44">IF(AC69=2,AE69+V69,AG68)</f>
        <v>154</v>
      </c>
      <c r="AH69" s="3">
        <f>IF(AC69=1, COUNTIF($AF$3:AF68,"&gt;"&amp;V69),AH68)</f>
        <v>1</v>
      </c>
      <c r="AI69" s="3">
        <f>IF(AC69=2,COUNTIF($AG$3:AG68,"&gt;"&amp;V69),AI68)</f>
        <v>0</v>
      </c>
    </row>
    <row r="70" spans="7:35">
      <c r="G70" s="3">
        <f t="shared" si="32"/>
        <v>68</v>
      </c>
      <c r="H70" s="3">
        <v>0.82594713604940495</v>
      </c>
      <c r="I70" s="3">
        <f t="shared" si="23"/>
        <v>3</v>
      </c>
      <c r="J70" s="3">
        <f t="shared" si="33"/>
        <v>154</v>
      </c>
      <c r="K70" s="3">
        <f t="shared" si="34"/>
        <v>102</v>
      </c>
      <c r="L70" s="3">
        <v>0.37341273714879197</v>
      </c>
      <c r="M70" s="3">
        <f t="shared" si="35"/>
        <v>0</v>
      </c>
      <c r="N70" s="3">
        <f t="shared" si="24"/>
        <v>3</v>
      </c>
      <c r="O70" s="3">
        <f t="shared" si="25"/>
        <v>105</v>
      </c>
      <c r="P70" s="3">
        <f t="shared" si="26"/>
        <v>259</v>
      </c>
      <c r="Q70" s="3">
        <f>COUNTIF($P$3:P69,"&gt;"&amp;J70)</f>
        <v>26</v>
      </c>
      <c r="S70" s="3">
        <f t="shared" si="27"/>
        <v>68</v>
      </c>
      <c r="T70" s="3">
        <f t="shared" si="28"/>
        <v>3</v>
      </c>
      <c r="U70" s="3">
        <f t="shared" si="29"/>
        <v>3</v>
      </c>
      <c r="V70" s="3">
        <f t="shared" si="36"/>
        <v>154</v>
      </c>
      <c r="W70" s="3">
        <f t="shared" si="37"/>
        <v>4</v>
      </c>
      <c r="X70" s="3">
        <f t="shared" si="38"/>
        <v>0</v>
      </c>
      <c r="Y70" s="3">
        <f t="shared" si="39"/>
        <v>0</v>
      </c>
      <c r="Z70" s="3">
        <f t="shared" si="40"/>
        <v>0</v>
      </c>
      <c r="AA70" s="3">
        <f t="shared" si="41"/>
        <v>0</v>
      </c>
      <c r="AB70" s="3">
        <v>0.25826465235370755</v>
      </c>
      <c r="AC70" s="3">
        <f t="shared" si="30"/>
        <v>2</v>
      </c>
      <c r="AD70" s="3">
        <f t="shared" si="31"/>
        <v>0</v>
      </c>
      <c r="AE70" s="3">
        <f t="shared" si="42"/>
        <v>3</v>
      </c>
      <c r="AF70" s="3">
        <f t="shared" si="43"/>
        <v>158</v>
      </c>
      <c r="AG70" s="3">
        <f t="shared" si="44"/>
        <v>157</v>
      </c>
      <c r="AH70" s="3">
        <f>IF(AC70=1, COUNTIF($AF$3:AF69,"&gt;"&amp;V70),AH69)</f>
        <v>1</v>
      </c>
      <c r="AI70" s="3">
        <f>IF(AC70=2,COUNTIF($AG$3:AG69,"&gt;"&amp;V70),AI69)</f>
        <v>0</v>
      </c>
    </row>
    <row r="71" spans="7:35">
      <c r="G71" s="3">
        <f t="shared" si="32"/>
        <v>69</v>
      </c>
      <c r="H71" s="3">
        <v>2.4162214644348423E-2</v>
      </c>
      <c r="I71" s="3">
        <f t="shared" si="23"/>
        <v>1</v>
      </c>
      <c r="J71" s="3">
        <f t="shared" si="33"/>
        <v>155</v>
      </c>
      <c r="K71" s="3">
        <f t="shared" si="34"/>
        <v>104</v>
      </c>
      <c r="L71" s="3">
        <v>0.9122073832219656</v>
      </c>
      <c r="M71" s="3">
        <f t="shared" si="35"/>
        <v>0</v>
      </c>
      <c r="N71" s="3">
        <f t="shared" si="24"/>
        <v>6</v>
      </c>
      <c r="O71" s="3">
        <f t="shared" si="25"/>
        <v>110</v>
      </c>
      <c r="P71" s="3">
        <f t="shared" si="26"/>
        <v>265</v>
      </c>
      <c r="Q71" s="3">
        <f>COUNTIF($P$3:P70,"&gt;"&amp;J71)</f>
        <v>27</v>
      </c>
      <c r="S71" s="3">
        <f t="shared" si="27"/>
        <v>69</v>
      </c>
      <c r="T71" s="3">
        <f t="shared" si="28"/>
        <v>1</v>
      </c>
      <c r="U71" s="3">
        <f t="shared" si="29"/>
        <v>6</v>
      </c>
      <c r="V71" s="3">
        <f t="shared" si="36"/>
        <v>155</v>
      </c>
      <c r="W71" s="3">
        <f t="shared" si="37"/>
        <v>3</v>
      </c>
      <c r="X71" s="3">
        <f t="shared" si="38"/>
        <v>2</v>
      </c>
      <c r="Y71" s="3">
        <f t="shared" si="39"/>
        <v>2</v>
      </c>
      <c r="Z71" s="3">
        <f t="shared" si="40"/>
        <v>0</v>
      </c>
      <c r="AA71" s="3">
        <f t="shared" si="41"/>
        <v>0</v>
      </c>
      <c r="AB71" s="3">
        <v>0.43670000244765017</v>
      </c>
      <c r="AC71" s="3">
        <f t="shared" si="30"/>
        <v>2</v>
      </c>
      <c r="AD71" s="3">
        <f t="shared" si="31"/>
        <v>0</v>
      </c>
      <c r="AE71" s="3">
        <f t="shared" si="42"/>
        <v>8</v>
      </c>
      <c r="AF71" s="3">
        <f t="shared" si="43"/>
        <v>158</v>
      </c>
      <c r="AG71" s="3">
        <f t="shared" si="44"/>
        <v>163</v>
      </c>
      <c r="AH71" s="3">
        <f>IF(AC71=1, COUNTIF($AF$3:AF70,"&gt;"&amp;V71),AH70)</f>
        <v>1</v>
      </c>
      <c r="AI71" s="3">
        <f>IF(AC71=2,COUNTIF($AG$3:AG70,"&gt;"&amp;V71),AI70)</f>
        <v>1</v>
      </c>
    </row>
    <row r="72" spans="7:35">
      <c r="G72" s="3">
        <f t="shared" si="32"/>
        <v>70</v>
      </c>
      <c r="H72" s="3">
        <v>0.30650609519758032</v>
      </c>
      <c r="I72" s="3">
        <f t="shared" si="23"/>
        <v>2</v>
      </c>
      <c r="J72" s="3">
        <f t="shared" si="33"/>
        <v>157</v>
      </c>
      <c r="K72" s="3">
        <f t="shared" si="34"/>
        <v>108</v>
      </c>
      <c r="L72" s="3">
        <v>0.41894237648667332</v>
      </c>
      <c r="M72" s="3">
        <f t="shared" si="35"/>
        <v>0</v>
      </c>
      <c r="N72" s="3">
        <f t="shared" si="24"/>
        <v>3</v>
      </c>
      <c r="O72" s="3">
        <f t="shared" si="25"/>
        <v>111</v>
      </c>
      <c r="P72" s="3">
        <f t="shared" si="26"/>
        <v>268</v>
      </c>
      <c r="Q72" s="3">
        <f>COUNTIF($P$3:P71,"&gt;"&amp;J72)</f>
        <v>27</v>
      </c>
      <c r="S72" s="3">
        <f t="shared" si="27"/>
        <v>70</v>
      </c>
      <c r="T72" s="3">
        <f t="shared" si="28"/>
        <v>2</v>
      </c>
      <c r="U72" s="3">
        <f t="shared" si="29"/>
        <v>3</v>
      </c>
      <c r="V72" s="3">
        <f t="shared" si="36"/>
        <v>157</v>
      </c>
      <c r="W72" s="3">
        <f t="shared" si="37"/>
        <v>1</v>
      </c>
      <c r="X72" s="3">
        <f t="shared" si="38"/>
        <v>6</v>
      </c>
      <c r="Y72" s="3">
        <f t="shared" si="39"/>
        <v>1</v>
      </c>
      <c r="Z72" s="3">
        <f t="shared" si="40"/>
        <v>0</v>
      </c>
      <c r="AA72" s="3">
        <f t="shared" si="41"/>
        <v>0</v>
      </c>
      <c r="AB72" s="3">
        <v>0.73328588055684563</v>
      </c>
      <c r="AC72" s="3">
        <f t="shared" si="30"/>
        <v>1</v>
      </c>
      <c r="AD72" s="3">
        <f t="shared" si="31"/>
        <v>4</v>
      </c>
      <c r="AE72" s="3">
        <f t="shared" si="42"/>
        <v>8</v>
      </c>
      <c r="AF72" s="3">
        <f t="shared" si="43"/>
        <v>161</v>
      </c>
      <c r="AG72" s="3">
        <f t="shared" si="44"/>
        <v>163</v>
      </c>
      <c r="AH72" s="3">
        <f>IF(AC72=1, COUNTIF($AF$3:AF71,"&gt;"&amp;V72),AH71)</f>
        <v>3</v>
      </c>
      <c r="AI72" s="3">
        <f>IF(AC72=2,COUNTIF($AG$3:AG71,"&gt;"&amp;V72),AI71)</f>
        <v>1</v>
      </c>
    </row>
    <row r="73" spans="7:35">
      <c r="G73" s="3">
        <f t="shared" si="32"/>
        <v>71</v>
      </c>
      <c r="H73" s="3">
        <v>0.40792770592526328</v>
      </c>
      <c r="I73" s="3">
        <f t="shared" si="23"/>
        <v>2</v>
      </c>
      <c r="J73" s="3">
        <f t="shared" si="33"/>
        <v>159</v>
      </c>
      <c r="K73" s="3">
        <f t="shared" si="34"/>
        <v>109</v>
      </c>
      <c r="L73" s="3">
        <v>0.26828626021876512</v>
      </c>
      <c r="M73" s="3">
        <f t="shared" si="35"/>
        <v>0</v>
      </c>
      <c r="N73" s="3">
        <f t="shared" si="24"/>
        <v>3</v>
      </c>
      <c r="O73" s="3">
        <f t="shared" si="25"/>
        <v>112</v>
      </c>
      <c r="P73" s="3">
        <f t="shared" si="26"/>
        <v>271</v>
      </c>
      <c r="Q73" s="3">
        <f>COUNTIF($P$3:P72,"&gt;"&amp;J73)</f>
        <v>27</v>
      </c>
      <c r="S73" s="3">
        <f t="shared" si="27"/>
        <v>71</v>
      </c>
      <c r="T73" s="3">
        <f t="shared" si="28"/>
        <v>2</v>
      </c>
      <c r="U73" s="3">
        <f t="shared" si="29"/>
        <v>3</v>
      </c>
      <c r="V73" s="3">
        <f t="shared" si="36"/>
        <v>159</v>
      </c>
      <c r="W73" s="3">
        <f t="shared" si="37"/>
        <v>2</v>
      </c>
      <c r="X73" s="3">
        <f t="shared" si="38"/>
        <v>4</v>
      </c>
      <c r="Y73" s="3">
        <f t="shared" si="39"/>
        <v>2</v>
      </c>
      <c r="Z73" s="3">
        <f t="shared" si="40"/>
        <v>0</v>
      </c>
      <c r="AA73" s="3">
        <f t="shared" si="41"/>
        <v>0</v>
      </c>
      <c r="AB73" s="3">
        <v>0.11671250141463418</v>
      </c>
      <c r="AC73" s="3">
        <f t="shared" si="30"/>
        <v>1</v>
      </c>
      <c r="AD73" s="3">
        <f t="shared" si="31"/>
        <v>5</v>
      </c>
      <c r="AE73" s="3">
        <f t="shared" si="42"/>
        <v>8</v>
      </c>
      <c r="AF73" s="3">
        <f t="shared" si="43"/>
        <v>164</v>
      </c>
      <c r="AG73" s="3">
        <f t="shared" si="44"/>
        <v>163</v>
      </c>
      <c r="AH73" s="3">
        <f>IF(AC73=1, COUNTIF($AF$3:AF72,"&gt;"&amp;V73),AH72)</f>
        <v>1</v>
      </c>
      <c r="AI73" s="3">
        <f>IF(AC73=2,COUNTIF($AG$3:AG72,"&gt;"&amp;V73),AI72)</f>
        <v>1</v>
      </c>
    </row>
    <row r="74" spans="7:35">
      <c r="G74" s="3">
        <f t="shared" si="32"/>
        <v>72</v>
      </c>
      <c r="H74" s="3">
        <v>0.78070420211191549</v>
      </c>
      <c r="I74" s="3">
        <f t="shared" si="23"/>
        <v>2</v>
      </c>
      <c r="J74" s="3">
        <f t="shared" si="33"/>
        <v>161</v>
      </c>
      <c r="K74" s="3">
        <f t="shared" si="34"/>
        <v>110</v>
      </c>
      <c r="L74" s="3">
        <v>0.24718139792510996</v>
      </c>
      <c r="M74" s="3">
        <f t="shared" si="35"/>
        <v>0</v>
      </c>
      <c r="N74" s="3">
        <f t="shared" si="24"/>
        <v>3</v>
      </c>
      <c r="O74" s="3">
        <f t="shared" si="25"/>
        <v>113</v>
      </c>
      <c r="P74" s="3">
        <f t="shared" si="26"/>
        <v>274</v>
      </c>
      <c r="Q74" s="3">
        <f>COUNTIF($P$3:P73,"&gt;"&amp;J74)</f>
        <v>28</v>
      </c>
      <c r="S74" s="3">
        <f t="shared" si="27"/>
        <v>72</v>
      </c>
      <c r="T74" s="3">
        <f t="shared" si="28"/>
        <v>2</v>
      </c>
      <c r="U74" s="3">
        <f t="shared" si="29"/>
        <v>3</v>
      </c>
      <c r="V74" s="3">
        <f t="shared" si="36"/>
        <v>161</v>
      </c>
      <c r="W74" s="3">
        <f t="shared" si="37"/>
        <v>3</v>
      </c>
      <c r="X74" s="3">
        <f t="shared" si="38"/>
        <v>2</v>
      </c>
      <c r="Y74" s="3">
        <f t="shared" si="39"/>
        <v>2</v>
      </c>
      <c r="Z74" s="3">
        <f t="shared" si="40"/>
        <v>0</v>
      </c>
      <c r="AA74" s="3">
        <f t="shared" si="41"/>
        <v>0</v>
      </c>
      <c r="AB74" s="3">
        <v>0.93117946376092942</v>
      </c>
      <c r="AC74" s="3">
        <f t="shared" si="30"/>
        <v>2</v>
      </c>
      <c r="AD74" s="3">
        <f t="shared" si="31"/>
        <v>0</v>
      </c>
      <c r="AE74" s="3">
        <f t="shared" si="42"/>
        <v>5</v>
      </c>
      <c r="AF74" s="3">
        <f t="shared" si="43"/>
        <v>164</v>
      </c>
      <c r="AG74" s="3">
        <f t="shared" si="44"/>
        <v>166</v>
      </c>
      <c r="AH74" s="3">
        <f>IF(AC74=1, COUNTIF($AF$3:AF73,"&gt;"&amp;V74),AH73)</f>
        <v>1</v>
      </c>
      <c r="AI74" s="3">
        <f>IF(AC74=2,COUNTIF($AG$3:AG73,"&gt;"&amp;V74),AI73)</f>
        <v>3</v>
      </c>
    </row>
    <row r="75" spans="7:35">
      <c r="G75" s="3">
        <f t="shared" si="32"/>
        <v>73</v>
      </c>
      <c r="H75" s="3">
        <v>0.22764205827420947</v>
      </c>
      <c r="I75" s="3">
        <f t="shared" si="23"/>
        <v>2</v>
      </c>
      <c r="J75" s="3">
        <f t="shared" si="33"/>
        <v>163</v>
      </c>
      <c r="K75" s="3">
        <f t="shared" si="34"/>
        <v>111</v>
      </c>
      <c r="L75" s="3">
        <v>0.35077645346041608</v>
      </c>
      <c r="M75" s="3">
        <f t="shared" si="35"/>
        <v>0</v>
      </c>
      <c r="N75" s="3">
        <f t="shared" si="24"/>
        <v>3</v>
      </c>
      <c r="O75" s="3">
        <f t="shared" si="25"/>
        <v>114</v>
      </c>
      <c r="P75" s="3">
        <f t="shared" si="26"/>
        <v>277</v>
      </c>
      <c r="Q75" s="3">
        <f>COUNTIF($P$3:P74,"&gt;"&amp;J75)</f>
        <v>29</v>
      </c>
      <c r="S75" s="3">
        <f t="shared" si="27"/>
        <v>73</v>
      </c>
      <c r="T75" s="3">
        <f t="shared" si="28"/>
        <v>2</v>
      </c>
      <c r="U75" s="3">
        <f t="shared" si="29"/>
        <v>3</v>
      </c>
      <c r="V75" s="3">
        <f t="shared" si="36"/>
        <v>163</v>
      </c>
      <c r="W75" s="3">
        <f t="shared" si="37"/>
        <v>1</v>
      </c>
      <c r="X75" s="3">
        <f t="shared" si="38"/>
        <v>3</v>
      </c>
      <c r="Y75" s="3">
        <f t="shared" si="39"/>
        <v>1</v>
      </c>
      <c r="Z75" s="3">
        <f t="shared" si="40"/>
        <v>0</v>
      </c>
      <c r="AA75" s="3">
        <f t="shared" si="41"/>
        <v>0</v>
      </c>
      <c r="AB75" s="3">
        <v>0.44463161065525014</v>
      </c>
      <c r="AC75" s="3">
        <f t="shared" si="30"/>
        <v>1</v>
      </c>
      <c r="AD75" s="3">
        <f t="shared" si="31"/>
        <v>4</v>
      </c>
      <c r="AE75" s="3">
        <f t="shared" si="42"/>
        <v>5</v>
      </c>
      <c r="AF75" s="3">
        <f t="shared" si="43"/>
        <v>167</v>
      </c>
      <c r="AG75" s="3">
        <f t="shared" si="44"/>
        <v>166</v>
      </c>
      <c r="AH75" s="3">
        <f>IF(AC75=1, COUNTIF($AF$3:AF74,"&gt;"&amp;V75),AH74)</f>
        <v>2</v>
      </c>
      <c r="AI75" s="3">
        <f>IF(AC75=2,COUNTIF($AG$3:AG74,"&gt;"&amp;V75),AI74)</f>
        <v>3</v>
      </c>
    </row>
    <row r="76" spans="7:35">
      <c r="G76" s="3">
        <f t="shared" si="32"/>
        <v>74</v>
      </c>
      <c r="H76" s="3">
        <v>0.58976143524943658</v>
      </c>
      <c r="I76" s="3">
        <f t="shared" si="23"/>
        <v>2</v>
      </c>
      <c r="J76" s="3">
        <f t="shared" si="33"/>
        <v>165</v>
      </c>
      <c r="K76" s="3">
        <f t="shared" si="34"/>
        <v>112</v>
      </c>
      <c r="L76" s="3">
        <v>0.48015243881537706</v>
      </c>
      <c r="M76" s="3">
        <f t="shared" si="35"/>
        <v>0</v>
      </c>
      <c r="N76" s="3">
        <f t="shared" si="24"/>
        <v>3</v>
      </c>
      <c r="O76" s="3">
        <f t="shared" si="25"/>
        <v>115</v>
      </c>
      <c r="P76" s="3">
        <f t="shared" si="26"/>
        <v>280</v>
      </c>
      <c r="Q76" s="3">
        <f>COUNTIF($P$3:P75,"&gt;"&amp;J76)</f>
        <v>29</v>
      </c>
      <c r="S76" s="3">
        <f t="shared" si="27"/>
        <v>74</v>
      </c>
      <c r="T76" s="3">
        <f t="shared" si="28"/>
        <v>2</v>
      </c>
      <c r="U76" s="3">
        <f t="shared" si="29"/>
        <v>3</v>
      </c>
      <c r="V76" s="3">
        <f t="shared" si="36"/>
        <v>165</v>
      </c>
      <c r="W76" s="3">
        <f t="shared" si="37"/>
        <v>2</v>
      </c>
      <c r="X76" s="3">
        <f t="shared" si="38"/>
        <v>1</v>
      </c>
      <c r="Y76" s="3">
        <f t="shared" si="39"/>
        <v>1</v>
      </c>
      <c r="Z76" s="3">
        <f t="shared" si="40"/>
        <v>0</v>
      </c>
      <c r="AA76" s="3">
        <f t="shared" si="41"/>
        <v>0</v>
      </c>
      <c r="AB76" s="3">
        <v>0.92959350725168211</v>
      </c>
      <c r="AC76" s="3">
        <f t="shared" si="30"/>
        <v>2</v>
      </c>
      <c r="AD76" s="3">
        <f t="shared" si="31"/>
        <v>0</v>
      </c>
      <c r="AE76" s="3">
        <f t="shared" si="42"/>
        <v>4</v>
      </c>
      <c r="AF76" s="3">
        <f t="shared" si="43"/>
        <v>167</v>
      </c>
      <c r="AG76" s="3">
        <f t="shared" si="44"/>
        <v>169</v>
      </c>
      <c r="AH76" s="3">
        <f>IF(AC76=1, COUNTIF($AF$3:AF75,"&gt;"&amp;V76),AH75)</f>
        <v>2</v>
      </c>
      <c r="AI76" s="3">
        <f>IF(AC76=2,COUNTIF($AG$3:AG75,"&gt;"&amp;V76),AI75)</f>
        <v>2</v>
      </c>
    </row>
    <row r="77" spans="7:35">
      <c r="G77" s="3">
        <f t="shared" si="32"/>
        <v>75</v>
      </c>
      <c r="H77" s="3">
        <v>0.34723942286424081</v>
      </c>
      <c r="I77" s="3">
        <f t="shared" si="23"/>
        <v>2</v>
      </c>
      <c r="J77" s="3">
        <f t="shared" si="33"/>
        <v>167</v>
      </c>
      <c r="K77" s="3">
        <f t="shared" si="34"/>
        <v>113</v>
      </c>
      <c r="L77" s="3">
        <v>0.94428569731153833</v>
      </c>
      <c r="M77" s="3">
        <f t="shared" si="35"/>
        <v>0</v>
      </c>
      <c r="N77" s="3">
        <f t="shared" si="24"/>
        <v>6</v>
      </c>
      <c r="O77" s="3">
        <f t="shared" si="25"/>
        <v>119</v>
      </c>
      <c r="P77" s="3">
        <f t="shared" si="26"/>
        <v>286</v>
      </c>
      <c r="Q77" s="3">
        <f>COUNTIF($P$3:P76,"&gt;"&amp;J77)</f>
        <v>30</v>
      </c>
      <c r="S77" s="3">
        <f t="shared" si="27"/>
        <v>75</v>
      </c>
      <c r="T77" s="3">
        <f t="shared" si="28"/>
        <v>2</v>
      </c>
      <c r="U77" s="3">
        <f t="shared" si="29"/>
        <v>6</v>
      </c>
      <c r="V77" s="3">
        <f t="shared" si="36"/>
        <v>167</v>
      </c>
      <c r="W77" s="3">
        <f t="shared" si="37"/>
        <v>0</v>
      </c>
      <c r="X77" s="3">
        <f t="shared" si="38"/>
        <v>2</v>
      </c>
      <c r="Y77" s="3">
        <f t="shared" si="39"/>
        <v>0</v>
      </c>
      <c r="Z77" s="3">
        <f t="shared" si="40"/>
        <v>0</v>
      </c>
      <c r="AA77" s="3">
        <f t="shared" si="41"/>
        <v>0</v>
      </c>
      <c r="AB77" s="3">
        <v>0.95905447694967738</v>
      </c>
      <c r="AC77" s="3">
        <f t="shared" si="30"/>
        <v>1</v>
      </c>
      <c r="AD77" s="3">
        <f t="shared" si="31"/>
        <v>6</v>
      </c>
      <c r="AE77" s="3">
        <f t="shared" si="42"/>
        <v>4</v>
      </c>
      <c r="AF77" s="3">
        <f t="shared" si="43"/>
        <v>173</v>
      </c>
      <c r="AG77" s="3">
        <f t="shared" si="44"/>
        <v>169</v>
      </c>
      <c r="AH77" s="3">
        <f>IF(AC77=1, COUNTIF($AF$3:AF76,"&gt;"&amp;V77),AH76)</f>
        <v>0</v>
      </c>
      <c r="AI77" s="3">
        <f>IF(AC77=2,COUNTIF($AG$3:AG76,"&gt;"&amp;V77),AI76)</f>
        <v>2</v>
      </c>
    </row>
    <row r="78" spans="7:35">
      <c r="G78" s="3">
        <f t="shared" si="32"/>
        <v>76</v>
      </c>
      <c r="H78" s="3">
        <v>0.89888667169235748</v>
      </c>
      <c r="I78" s="3">
        <f t="shared" si="23"/>
        <v>3</v>
      </c>
      <c r="J78" s="3">
        <f t="shared" si="33"/>
        <v>170</v>
      </c>
      <c r="K78" s="3">
        <f t="shared" si="34"/>
        <v>116</v>
      </c>
      <c r="L78" s="3">
        <v>0.36989223271973704</v>
      </c>
      <c r="M78" s="3">
        <f t="shared" si="35"/>
        <v>0</v>
      </c>
      <c r="N78" s="3">
        <f t="shared" si="24"/>
        <v>3</v>
      </c>
      <c r="O78" s="3">
        <f t="shared" si="25"/>
        <v>119</v>
      </c>
      <c r="P78" s="3">
        <f t="shared" si="26"/>
        <v>289</v>
      </c>
      <c r="Q78" s="3">
        <f>COUNTIF($P$3:P77,"&gt;"&amp;J78)</f>
        <v>31</v>
      </c>
      <c r="S78" s="3">
        <f t="shared" si="27"/>
        <v>76</v>
      </c>
      <c r="T78" s="3">
        <f t="shared" si="28"/>
        <v>3</v>
      </c>
      <c r="U78" s="3">
        <f t="shared" si="29"/>
        <v>3</v>
      </c>
      <c r="V78" s="3">
        <f t="shared" si="36"/>
        <v>170</v>
      </c>
      <c r="W78" s="3">
        <f t="shared" si="37"/>
        <v>3</v>
      </c>
      <c r="X78" s="3">
        <f t="shared" si="38"/>
        <v>0</v>
      </c>
      <c r="Y78" s="3">
        <f t="shared" si="39"/>
        <v>0</v>
      </c>
      <c r="Z78" s="3">
        <f t="shared" si="40"/>
        <v>0</v>
      </c>
      <c r="AA78" s="3">
        <f t="shared" si="41"/>
        <v>1</v>
      </c>
      <c r="AB78" s="3">
        <v>4.5314102066555506E-2</v>
      </c>
      <c r="AC78" s="3">
        <f t="shared" si="30"/>
        <v>2</v>
      </c>
      <c r="AD78" s="3">
        <f t="shared" si="31"/>
        <v>0</v>
      </c>
      <c r="AE78" s="3">
        <f t="shared" si="42"/>
        <v>3</v>
      </c>
      <c r="AF78" s="3">
        <f t="shared" si="43"/>
        <v>173</v>
      </c>
      <c r="AG78" s="3">
        <f t="shared" si="44"/>
        <v>173</v>
      </c>
      <c r="AH78" s="3">
        <f>IF(AC78=1, COUNTIF($AF$3:AF77,"&gt;"&amp;V78),AH77)</f>
        <v>0</v>
      </c>
      <c r="AI78" s="3">
        <f>IF(AC78=2,COUNTIF($AG$3:AG77,"&gt;"&amp;V78),AI77)</f>
        <v>0</v>
      </c>
    </row>
    <row r="79" spans="7:35">
      <c r="G79" s="3">
        <f t="shared" si="32"/>
        <v>77</v>
      </c>
      <c r="H79" s="3">
        <v>0.76569558250156833</v>
      </c>
      <c r="I79" s="3">
        <f t="shared" si="23"/>
        <v>2</v>
      </c>
      <c r="J79" s="3">
        <f t="shared" si="33"/>
        <v>172</v>
      </c>
      <c r="K79" s="3">
        <f t="shared" si="34"/>
        <v>117</v>
      </c>
      <c r="L79" s="3">
        <v>0.16705664116183405</v>
      </c>
      <c r="M79" s="3">
        <f t="shared" si="35"/>
        <v>0</v>
      </c>
      <c r="N79" s="3">
        <f t="shared" si="24"/>
        <v>3</v>
      </c>
      <c r="O79" s="3">
        <f t="shared" si="25"/>
        <v>120</v>
      </c>
      <c r="P79" s="3">
        <f t="shared" si="26"/>
        <v>292</v>
      </c>
      <c r="Q79" s="3">
        <f>COUNTIF($P$3:P78,"&gt;"&amp;J79)</f>
        <v>31</v>
      </c>
      <c r="S79" s="3">
        <f t="shared" si="27"/>
        <v>77</v>
      </c>
      <c r="T79" s="3">
        <f t="shared" si="28"/>
        <v>2</v>
      </c>
      <c r="U79" s="3">
        <f t="shared" si="29"/>
        <v>3</v>
      </c>
      <c r="V79" s="3">
        <f t="shared" si="36"/>
        <v>172</v>
      </c>
      <c r="W79" s="3">
        <f t="shared" si="37"/>
        <v>1</v>
      </c>
      <c r="X79" s="3">
        <f t="shared" si="38"/>
        <v>1</v>
      </c>
      <c r="Y79" s="3">
        <f t="shared" si="39"/>
        <v>1</v>
      </c>
      <c r="Z79" s="3">
        <f t="shared" si="40"/>
        <v>0</v>
      </c>
      <c r="AA79" s="3">
        <f t="shared" si="41"/>
        <v>0</v>
      </c>
      <c r="AB79" s="3">
        <v>0.42075403894374452</v>
      </c>
      <c r="AC79" s="3">
        <f t="shared" si="30"/>
        <v>1</v>
      </c>
      <c r="AD79" s="3">
        <f t="shared" si="31"/>
        <v>4</v>
      </c>
      <c r="AE79" s="3">
        <f t="shared" si="42"/>
        <v>3</v>
      </c>
      <c r="AF79" s="3">
        <f t="shared" si="43"/>
        <v>176</v>
      </c>
      <c r="AG79" s="3">
        <f t="shared" si="44"/>
        <v>173</v>
      </c>
      <c r="AH79" s="3">
        <f>IF(AC79=1, COUNTIF($AF$3:AF78,"&gt;"&amp;V79),AH78)</f>
        <v>2</v>
      </c>
      <c r="AI79" s="3">
        <f>IF(AC79=2,COUNTIF($AG$3:AG78,"&gt;"&amp;V79),AI78)</f>
        <v>0</v>
      </c>
    </row>
    <row r="80" spans="7:35">
      <c r="G80" s="3">
        <f t="shared" si="32"/>
        <v>78</v>
      </c>
      <c r="H80" s="3">
        <v>0.88262306570681393</v>
      </c>
      <c r="I80" s="3">
        <f t="shared" si="23"/>
        <v>3</v>
      </c>
      <c r="J80" s="3">
        <f t="shared" si="33"/>
        <v>175</v>
      </c>
      <c r="K80" s="3">
        <f t="shared" si="34"/>
        <v>117</v>
      </c>
      <c r="L80" s="3">
        <v>0.53277049691218992</v>
      </c>
      <c r="M80" s="3">
        <f t="shared" si="35"/>
        <v>0</v>
      </c>
      <c r="N80" s="3">
        <f t="shared" si="24"/>
        <v>4</v>
      </c>
      <c r="O80" s="3">
        <f t="shared" si="25"/>
        <v>121</v>
      </c>
      <c r="P80" s="3">
        <f t="shared" si="26"/>
        <v>296</v>
      </c>
      <c r="Q80" s="3">
        <f>COUNTIF($P$3:P79,"&gt;"&amp;J80)</f>
        <v>32</v>
      </c>
      <c r="S80" s="3">
        <f t="shared" si="27"/>
        <v>78</v>
      </c>
      <c r="T80" s="3">
        <f t="shared" si="28"/>
        <v>3</v>
      </c>
      <c r="U80" s="3">
        <f t="shared" si="29"/>
        <v>4</v>
      </c>
      <c r="V80" s="3">
        <f t="shared" si="36"/>
        <v>175</v>
      </c>
      <c r="W80" s="3">
        <f t="shared" si="37"/>
        <v>1</v>
      </c>
      <c r="X80" s="3">
        <f t="shared" si="38"/>
        <v>0</v>
      </c>
      <c r="Y80" s="3">
        <f t="shared" si="39"/>
        <v>0</v>
      </c>
      <c r="Z80" s="3">
        <f t="shared" si="40"/>
        <v>0</v>
      </c>
      <c r="AA80" s="3">
        <f t="shared" si="41"/>
        <v>2</v>
      </c>
      <c r="AB80" s="3">
        <v>0.21590707166338996</v>
      </c>
      <c r="AC80" s="3">
        <f t="shared" si="30"/>
        <v>2</v>
      </c>
      <c r="AD80" s="3">
        <f t="shared" si="31"/>
        <v>0</v>
      </c>
      <c r="AE80" s="3">
        <f t="shared" si="42"/>
        <v>4</v>
      </c>
      <c r="AF80" s="3">
        <f t="shared" si="43"/>
        <v>176</v>
      </c>
      <c r="AG80" s="3">
        <f t="shared" si="44"/>
        <v>179</v>
      </c>
      <c r="AH80" s="3">
        <f>IF(AC80=1, COUNTIF($AF$3:AF79,"&gt;"&amp;V80),AH79)</f>
        <v>2</v>
      </c>
      <c r="AI80" s="3">
        <f>IF(AC80=2,COUNTIF($AG$3:AG79,"&gt;"&amp;V80),AI79)</f>
        <v>0</v>
      </c>
    </row>
    <row r="81" spans="7:35">
      <c r="G81" s="3">
        <f t="shared" si="32"/>
        <v>79</v>
      </c>
      <c r="H81" s="3">
        <v>0.3342610167117368</v>
      </c>
      <c r="I81" s="3">
        <f t="shared" si="23"/>
        <v>2</v>
      </c>
      <c r="J81" s="3">
        <f t="shared" si="33"/>
        <v>177</v>
      </c>
      <c r="K81" s="3">
        <f t="shared" si="34"/>
        <v>119</v>
      </c>
      <c r="L81" s="3">
        <v>0.12598346367775148</v>
      </c>
      <c r="M81" s="3">
        <f t="shared" si="35"/>
        <v>0</v>
      </c>
      <c r="N81" s="3">
        <f t="shared" si="24"/>
        <v>3</v>
      </c>
      <c r="O81" s="3">
        <f t="shared" si="25"/>
        <v>122</v>
      </c>
      <c r="P81" s="3">
        <f t="shared" si="26"/>
        <v>299</v>
      </c>
      <c r="Q81" s="3">
        <f>COUNTIF($P$3:P80,"&gt;"&amp;J81)</f>
        <v>32</v>
      </c>
      <c r="S81" s="3">
        <f t="shared" si="27"/>
        <v>79</v>
      </c>
      <c r="T81" s="3">
        <f t="shared" si="28"/>
        <v>2</v>
      </c>
      <c r="U81" s="3">
        <f t="shared" si="29"/>
        <v>3</v>
      </c>
      <c r="V81" s="3">
        <f t="shared" si="36"/>
        <v>177</v>
      </c>
      <c r="W81" s="3">
        <f t="shared" si="37"/>
        <v>0</v>
      </c>
      <c r="X81" s="3">
        <f t="shared" si="38"/>
        <v>2</v>
      </c>
      <c r="Y81" s="3">
        <f t="shared" si="39"/>
        <v>0</v>
      </c>
      <c r="Z81" s="3">
        <f t="shared" si="40"/>
        <v>1</v>
      </c>
      <c r="AA81" s="3">
        <f t="shared" si="41"/>
        <v>0</v>
      </c>
      <c r="AB81" s="3">
        <v>0.93927325483933322</v>
      </c>
      <c r="AC81" s="3">
        <f t="shared" si="30"/>
        <v>1</v>
      </c>
      <c r="AD81" s="3">
        <f t="shared" si="31"/>
        <v>3</v>
      </c>
      <c r="AE81" s="3">
        <f t="shared" si="42"/>
        <v>4</v>
      </c>
      <c r="AF81" s="3">
        <f t="shared" si="43"/>
        <v>180</v>
      </c>
      <c r="AG81" s="3">
        <f t="shared" si="44"/>
        <v>179</v>
      </c>
      <c r="AH81" s="3">
        <f>IF(AC81=1, COUNTIF($AF$3:AF80,"&gt;"&amp;V81),AH80)</f>
        <v>0</v>
      </c>
      <c r="AI81" s="3">
        <f>IF(AC81=2,COUNTIF($AG$3:AG80,"&gt;"&amp;V81),AI80)</f>
        <v>0</v>
      </c>
    </row>
    <row r="82" spans="7:35">
      <c r="G82" s="3">
        <f t="shared" si="32"/>
        <v>80</v>
      </c>
      <c r="H82" s="3">
        <v>0.91373935890040636</v>
      </c>
      <c r="I82" s="3">
        <f t="shared" si="23"/>
        <v>4</v>
      </c>
      <c r="J82" s="3">
        <f t="shared" si="33"/>
        <v>181</v>
      </c>
      <c r="K82" s="3">
        <f t="shared" si="34"/>
        <v>118</v>
      </c>
      <c r="L82" s="3">
        <v>0.54969784855068304</v>
      </c>
      <c r="M82" s="3">
        <f t="shared" si="35"/>
        <v>0</v>
      </c>
      <c r="N82" s="3">
        <f t="shared" si="24"/>
        <v>4</v>
      </c>
      <c r="O82" s="3">
        <f t="shared" si="25"/>
        <v>122</v>
      </c>
      <c r="P82" s="3">
        <f t="shared" si="26"/>
        <v>303</v>
      </c>
      <c r="Q82" s="3">
        <f>COUNTIF($P$3:P81,"&gt;"&amp;J82)</f>
        <v>32</v>
      </c>
      <c r="S82" s="3">
        <f t="shared" si="27"/>
        <v>80</v>
      </c>
      <c r="T82" s="3">
        <f t="shared" si="28"/>
        <v>4</v>
      </c>
      <c r="U82" s="3">
        <f t="shared" si="29"/>
        <v>4</v>
      </c>
      <c r="V82" s="3">
        <f t="shared" si="36"/>
        <v>181</v>
      </c>
      <c r="W82" s="3">
        <f t="shared" si="37"/>
        <v>0</v>
      </c>
      <c r="X82" s="3">
        <f t="shared" si="38"/>
        <v>0</v>
      </c>
      <c r="Y82" s="3">
        <f t="shared" si="39"/>
        <v>0</v>
      </c>
      <c r="Z82" s="3">
        <f t="shared" si="40"/>
        <v>1</v>
      </c>
      <c r="AA82" s="3">
        <f t="shared" si="41"/>
        <v>2</v>
      </c>
      <c r="AB82" s="3">
        <v>0.95853363330436681</v>
      </c>
      <c r="AC82" s="3">
        <f t="shared" si="30"/>
        <v>2</v>
      </c>
      <c r="AD82" s="3">
        <f t="shared" si="31"/>
        <v>0</v>
      </c>
      <c r="AE82" s="3">
        <f t="shared" si="42"/>
        <v>4</v>
      </c>
      <c r="AF82" s="3">
        <f t="shared" si="43"/>
        <v>180</v>
      </c>
      <c r="AG82" s="3">
        <f t="shared" si="44"/>
        <v>185</v>
      </c>
      <c r="AH82" s="3">
        <f>IF(AC82=1, COUNTIF($AF$3:AF81,"&gt;"&amp;V82),AH81)</f>
        <v>0</v>
      </c>
      <c r="AI82" s="3">
        <f>IF(AC82=2,COUNTIF($AG$3:AG81,"&gt;"&amp;V82),AI81)</f>
        <v>0</v>
      </c>
    </row>
    <row r="83" spans="7:35">
      <c r="G83" s="3">
        <f t="shared" si="32"/>
        <v>81</v>
      </c>
      <c r="H83" s="3">
        <v>0.6213022120648678</v>
      </c>
      <c r="I83" s="3">
        <f t="shared" si="23"/>
        <v>2</v>
      </c>
      <c r="J83" s="3">
        <f t="shared" si="33"/>
        <v>183</v>
      </c>
      <c r="K83" s="3">
        <f t="shared" si="34"/>
        <v>120</v>
      </c>
      <c r="L83" s="3">
        <v>0.20272659261807469</v>
      </c>
      <c r="M83" s="3">
        <f t="shared" si="35"/>
        <v>0</v>
      </c>
      <c r="N83" s="3">
        <f t="shared" si="24"/>
        <v>3</v>
      </c>
      <c r="O83" s="3">
        <f t="shared" si="25"/>
        <v>123</v>
      </c>
      <c r="P83" s="3">
        <f t="shared" si="26"/>
        <v>306</v>
      </c>
      <c r="Q83" s="3">
        <f>COUNTIF($P$3:P82,"&gt;"&amp;J83)</f>
        <v>32</v>
      </c>
      <c r="S83" s="3">
        <f t="shared" si="27"/>
        <v>81</v>
      </c>
      <c r="T83" s="3">
        <f t="shared" si="28"/>
        <v>2</v>
      </c>
      <c r="U83" s="3">
        <f t="shared" si="29"/>
        <v>3</v>
      </c>
      <c r="V83" s="3">
        <f t="shared" si="36"/>
        <v>183</v>
      </c>
      <c r="W83" s="3">
        <f t="shared" si="37"/>
        <v>0</v>
      </c>
      <c r="X83" s="3">
        <f t="shared" si="38"/>
        <v>2</v>
      </c>
      <c r="Y83" s="3">
        <f t="shared" si="39"/>
        <v>0</v>
      </c>
      <c r="Z83" s="3">
        <f t="shared" si="40"/>
        <v>3</v>
      </c>
      <c r="AA83" s="3">
        <f t="shared" si="41"/>
        <v>0</v>
      </c>
      <c r="AB83" s="3">
        <v>0.88076052085039214</v>
      </c>
      <c r="AC83" s="3">
        <f t="shared" si="30"/>
        <v>1</v>
      </c>
      <c r="AD83" s="3">
        <f t="shared" si="31"/>
        <v>3</v>
      </c>
      <c r="AE83" s="3">
        <f t="shared" si="42"/>
        <v>4</v>
      </c>
      <c r="AF83" s="3">
        <f t="shared" si="43"/>
        <v>186</v>
      </c>
      <c r="AG83" s="3">
        <f t="shared" si="44"/>
        <v>185</v>
      </c>
      <c r="AH83" s="3">
        <f>IF(AC83=1, COUNTIF($AF$3:AF82,"&gt;"&amp;V83),AH82)</f>
        <v>0</v>
      </c>
      <c r="AI83" s="3">
        <f>IF(AC83=2,COUNTIF($AG$3:AG82,"&gt;"&amp;V83),AI82)</f>
        <v>0</v>
      </c>
    </row>
    <row r="84" spans="7:35">
      <c r="G84" s="3">
        <f t="shared" si="32"/>
        <v>82</v>
      </c>
      <c r="H84" s="3">
        <v>0.17877412416000205</v>
      </c>
      <c r="I84" s="3">
        <f t="shared" si="23"/>
        <v>1</v>
      </c>
      <c r="J84" s="3">
        <f t="shared" si="33"/>
        <v>184</v>
      </c>
      <c r="K84" s="3">
        <f t="shared" si="34"/>
        <v>122</v>
      </c>
      <c r="L84" s="3">
        <v>0.85161431091374595</v>
      </c>
      <c r="M84" s="3">
        <f t="shared" si="35"/>
        <v>0</v>
      </c>
      <c r="N84" s="3">
        <f t="shared" si="24"/>
        <v>5</v>
      </c>
      <c r="O84" s="3">
        <f t="shared" si="25"/>
        <v>127</v>
      </c>
      <c r="P84" s="3">
        <f t="shared" si="26"/>
        <v>311</v>
      </c>
      <c r="Q84" s="3">
        <f>COUNTIF($P$3:P83,"&gt;"&amp;J84)</f>
        <v>33</v>
      </c>
      <c r="S84" s="3">
        <f t="shared" si="27"/>
        <v>82</v>
      </c>
      <c r="T84" s="3">
        <f t="shared" si="28"/>
        <v>1</v>
      </c>
      <c r="U84" s="3">
        <f t="shared" si="29"/>
        <v>5</v>
      </c>
      <c r="V84" s="3">
        <f t="shared" si="36"/>
        <v>184</v>
      </c>
      <c r="W84" s="3">
        <f t="shared" si="37"/>
        <v>2</v>
      </c>
      <c r="X84" s="3">
        <f t="shared" si="38"/>
        <v>1</v>
      </c>
      <c r="Y84" s="3">
        <f t="shared" si="39"/>
        <v>1</v>
      </c>
      <c r="Z84" s="3">
        <f t="shared" si="40"/>
        <v>0</v>
      </c>
      <c r="AA84" s="3">
        <f t="shared" si="41"/>
        <v>0</v>
      </c>
      <c r="AB84" s="3">
        <v>0.8535556136871556</v>
      </c>
      <c r="AC84" s="3">
        <f t="shared" si="30"/>
        <v>2</v>
      </c>
      <c r="AD84" s="3">
        <f t="shared" si="31"/>
        <v>0</v>
      </c>
      <c r="AE84" s="3">
        <f t="shared" si="42"/>
        <v>6</v>
      </c>
      <c r="AF84" s="3">
        <f t="shared" si="43"/>
        <v>186</v>
      </c>
      <c r="AG84" s="3">
        <f t="shared" si="44"/>
        <v>190</v>
      </c>
      <c r="AH84" s="3">
        <f>IF(AC84=1, COUNTIF($AF$3:AF83,"&gt;"&amp;V84),AH83)</f>
        <v>0</v>
      </c>
      <c r="AI84" s="3">
        <f>IF(AC84=2,COUNTIF($AG$3:AG83,"&gt;"&amp;V84),AI83)</f>
        <v>2</v>
      </c>
    </row>
    <row r="85" spans="7:35">
      <c r="G85" s="3">
        <f t="shared" si="32"/>
        <v>83</v>
      </c>
      <c r="H85" s="3">
        <v>0.39263686003509746</v>
      </c>
      <c r="I85" s="3">
        <f t="shared" si="23"/>
        <v>2</v>
      </c>
      <c r="J85" s="3">
        <f t="shared" si="33"/>
        <v>186</v>
      </c>
      <c r="K85" s="3">
        <f t="shared" si="34"/>
        <v>125</v>
      </c>
      <c r="L85" s="3">
        <v>0.59112506450776781</v>
      </c>
      <c r="M85" s="3">
        <f t="shared" si="35"/>
        <v>0</v>
      </c>
      <c r="N85" s="3">
        <f t="shared" si="24"/>
        <v>4</v>
      </c>
      <c r="O85" s="3">
        <f t="shared" si="25"/>
        <v>129</v>
      </c>
      <c r="P85" s="3">
        <f t="shared" si="26"/>
        <v>315</v>
      </c>
      <c r="Q85" s="3">
        <f>COUNTIF($P$3:P84,"&gt;"&amp;J85)</f>
        <v>34</v>
      </c>
      <c r="S85" s="3">
        <f t="shared" si="27"/>
        <v>83</v>
      </c>
      <c r="T85" s="3">
        <f t="shared" si="28"/>
        <v>2</v>
      </c>
      <c r="U85" s="3">
        <f t="shared" si="29"/>
        <v>4</v>
      </c>
      <c r="V85" s="3">
        <f t="shared" si="36"/>
        <v>186</v>
      </c>
      <c r="W85" s="3">
        <f t="shared" si="37"/>
        <v>0</v>
      </c>
      <c r="X85" s="3">
        <f t="shared" si="38"/>
        <v>4</v>
      </c>
      <c r="Y85" s="3">
        <f t="shared" si="39"/>
        <v>0</v>
      </c>
      <c r="Z85" s="3">
        <f t="shared" si="40"/>
        <v>0</v>
      </c>
      <c r="AA85" s="3">
        <f t="shared" si="41"/>
        <v>0</v>
      </c>
      <c r="AB85" s="3">
        <v>0.59000173668357903</v>
      </c>
      <c r="AC85" s="3">
        <f t="shared" si="30"/>
        <v>1</v>
      </c>
      <c r="AD85" s="3">
        <f t="shared" si="31"/>
        <v>4</v>
      </c>
      <c r="AE85" s="3">
        <f t="shared" si="42"/>
        <v>6</v>
      </c>
      <c r="AF85" s="3">
        <f t="shared" si="43"/>
        <v>190</v>
      </c>
      <c r="AG85" s="3">
        <f t="shared" si="44"/>
        <v>190</v>
      </c>
      <c r="AH85" s="3">
        <f>IF(AC85=1, COUNTIF($AF$3:AF84,"&gt;"&amp;V85),AH84)</f>
        <v>0</v>
      </c>
      <c r="AI85" s="3">
        <f>IF(AC85=2,COUNTIF($AG$3:AG84,"&gt;"&amp;V85),AI84)</f>
        <v>2</v>
      </c>
    </row>
    <row r="86" spans="7:35">
      <c r="G86" s="3">
        <f t="shared" si="32"/>
        <v>84</v>
      </c>
      <c r="H86" s="3">
        <v>0.17884130971219137</v>
      </c>
      <c r="I86" s="3">
        <f t="shared" si="23"/>
        <v>1</v>
      </c>
      <c r="J86" s="3">
        <f t="shared" si="33"/>
        <v>187</v>
      </c>
      <c r="K86" s="3">
        <f t="shared" si="34"/>
        <v>128</v>
      </c>
      <c r="L86" s="3">
        <v>0.62775899478225117</v>
      </c>
      <c r="M86" s="3">
        <f t="shared" si="35"/>
        <v>0</v>
      </c>
      <c r="N86" s="3">
        <f t="shared" si="24"/>
        <v>4</v>
      </c>
      <c r="O86" s="3">
        <f t="shared" si="25"/>
        <v>132</v>
      </c>
      <c r="P86" s="3">
        <f t="shared" si="26"/>
        <v>319</v>
      </c>
      <c r="Q86" s="3">
        <f>COUNTIF($P$3:P85,"&gt;"&amp;J86)</f>
        <v>34</v>
      </c>
      <c r="S86" s="3">
        <f t="shared" si="27"/>
        <v>84</v>
      </c>
      <c r="T86" s="3">
        <f t="shared" si="28"/>
        <v>1</v>
      </c>
      <c r="U86" s="3">
        <f t="shared" si="29"/>
        <v>4</v>
      </c>
      <c r="V86" s="3">
        <f t="shared" si="36"/>
        <v>187</v>
      </c>
      <c r="W86" s="3">
        <f t="shared" si="37"/>
        <v>3</v>
      </c>
      <c r="X86" s="3">
        <f t="shared" si="38"/>
        <v>3</v>
      </c>
      <c r="Y86" s="3">
        <f t="shared" si="39"/>
        <v>3</v>
      </c>
      <c r="Z86" s="3">
        <f t="shared" si="40"/>
        <v>0</v>
      </c>
      <c r="AA86" s="3">
        <f t="shared" si="41"/>
        <v>0</v>
      </c>
      <c r="AB86" s="3">
        <v>0.87749494591188171</v>
      </c>
      <c r="AC86" s="3">
        <f t="shared" si="30"/>
        <v>2</v>
      </c>
      <c r="AD86" s="3">
        <f t="shared" si="31"/>
        <v>0</v>
      </c>
      <c r="AE86" s="3">
        <f t="shared" si="42"/>
        <v>7</v>
      </c>
      <c r="AF86" s="3">
        <f t="shared" si="43"/>
        <v>190</v>
      </c>
      <c r="AG86" s="3">
        <f t="shared" si="44"/>
        <v>194</v>
      </c>
      <c r="AH86" s="3">
        <f>IF(AC86=1, COUNTIF($AF$3:AF85,"&gt;"&amp;V86),AH85)</f>
        <v>0</v>
      </c>
      <c r="AI86" s="3">
        <f>IF(AC86=2,COUNTIF($AG$3:AG85,"&gt;"&amp;V86),AI85)</f>
        <v>2</v>
      </c>
    </row>
    <row r="87" spans="7:35">
      <c r="G87" s="3">
        <f t="shared" si="32"/>
        <v>85</v>
      </c>
      <c r="H87" s="3">
        <v>0.78704583331079492</v>
      </c>
      <c r="I87" s="3">
        <f t="shared" si="23"/>
        <v>2</v>
      </c>
      <c r="J87" s="3">
        <f t="shared" si="33"/>
        <v>189</v>
      </c>
      <c r="K87" s="3">
        <f t="shared" si="34"/>
        <v>130</v>
      </c>
      <c r="L87" s="3">
        <v>0.33495213827313186</v>
      </c>
      <c r="M87" s="3">
        <f t="shared" si="35"/>
        <v>0</v>
      </c>
      <c r="N87" s="3">
        <f t="shared" si="24"/>
        <v>3</v>
      </c>
      <c r="O87" s="3">
        <f t="shared" si="25"/>
        <v>133</v>
      </c>
      <c r="P87" s="3">
        <f t="shared" si="26"/>
        <v>322</v>
      </c>
      <c r="Q87" s="3">
        <f>COUNTIF($P$3:P86,"&gt;"&amp;J87)</f>
        <v>35</v>
      </c>
      <c r="S87" s="3">
        <f t="shared" si="27"/>
        <v>85</v>
      </c>
      <c r="T87" s="3">
        <f t="shared" si="28"/>
        <v>2</v>
      </c>
      <c r="U87" s="3">
        <f t="shared" si="29"/>
        <v>3</v>
      </c>
      <c r="V87" s="3">
        <f t="shared" si="36"/>
        <v>189</v>
      </c>
      <c r="W87" s="3">
        <f t="shared" si="37"/>
        <v>1</v>
      </c>
      <c r="X87" s="3">
        <f t="shared" si="38"/>
        <v>5</v>
      </c>
      <c r="Y87" s="3">
        <f t="shared" si="39"/>
        <v>1</v>
      </c>
      <c r="Z87" s="3">
        <f t="shared" si="40"/>
        <v>0</v>
      </c>
      <c r="AA87" s="3">
        <f t="shared" si="41"/>
        <v>0</v>
      </c>
      <c r="AB87" s="3">
        <v>0.95878150223296355</v>
      </c>
      <c r="AC87" s="3">
        <f t="shared" si="30"/>
        <v>1</v>
      </c>
      <c r="AD87" s="3">
        <f t="shared" si="31"/>
        <v>4</v>
      </c>
      <c r="AE87" s="3">
        <f t="shared" si="42"/>
        <v>7</v>
      </c>
      <c r="AF87" s="3">
        <f t="shared" si="43"/>
        <v>193</v>
      </c>
      <c r="AG87" s="3">
        <f t="shared" si="44"/>
        <v>194</v>
      </c>
      <c r="AH87" s="3">
        <f>IF(AC87=1, COUNTIF($AF$3:AF86,"&gt;"&amp;V87),AH86)</f>
        <v>2</v>
      </c>
      <c r="AI87" s="3">
        <f>IF(AC87=2,COUNTIF($AG$3:AG86,"&gt;"&amp;V87),AI86)</f>
        <v>2</v>
      </c>
    </row>
    <row r="88" spans="7:35">
      <c r="G88" s="3">
        <f t="shared" si="32"/>
        <v>86</v>
      </c>
      <c r="H88" s="3">
        <v>0.58190910183182132</v>
      </c>
      <c r="I88" s="3">
        <f t="shared" si="23"/>
        <v>2</v>
      </c>
      <c r="J88" s="3">
        <f t="shared" si="33"/>
        <v>191</v>
      </c>
      <c r="K88" s="3">
        <f t="shared" si="34"/>
        <v>131</v>
      </c>
      <c r="L88" s="3">
        <v>0.69113463128501218</v>
      </c>
      <c r="M88" s="3">
        <f t="shared" si="35"/>
        <v>0</v>
      </c>
      <c r="N88" s="3">
        <f t="shared" si="24"/>
        <v>4</v>
      </c>
      <c r="O88" s="3">
        <f t="shared" si="25"/>
        <v>135</v>
      </c>
      <c r="P88" s="3">
        <f t="shared" si="26"/>
        <v>326</v>
      </c>
      <c r="Q88" s="3">
        <f>COUNTIF($P$3:P87,"&gt;"&amp;J88)</f>
        <v>35</v>
      </c>
      <c r="S88" s="3">
        <f t="shared" si="27"/>
        <v>86</v>
      </c>
      <c r="T88" s="3">
        <f t="shared" si="28"/>
        <v>2</v>
      </c>
      <c r="U88" s="3">
        <f t="shared" si="29"/>
        <v>4</v>
      </c>
      <c r="V88" s="3">
        <f t="shared" si="36"/>
        <v>191</v>
      </c>
      <c r="W88" s="3">
        <f t="shared" si="37"/>
        <v>2</v>
      </c>
      <c r="X88" s="3">
        <f t="shared" si="38"/>
        <v>3</v>
      </c>
      <c r="Y88" s="3">
        <f t="shared" si="39"/>
        <v>2</v>
      </c>
      <c r="Z88" s="3">
        <f t="shared" si="40"/>
        <v>0</v>
      </c>
      <c r="AA88" s="3">
        <f t="shared" si="41"/>
        <v>0</v>
      </c>
      <c r="AB88" s="3">
        <v>0.49262144914785422</v>
      </c>
      <c r="AC88" s="3">
        <f t="shared" si="30"/>
        <v>1</v>
      </c>
      <c r="AD88" s="3">
        <f t="shared" si="31"/>
        <v>6</v>
      </c>
      <c r="AE88" s="3">
        <f t="shared" si="42"/>
        <v>7</v>
      </c>
      <c r="AF88" s="3">
        <f t="shared" si="43"/>
        <v>197</v>
      </c>
      <c r="AG88" s="3">
        <f t="shared" si="44"/>
        <v>194</v>
      </c>
      <c r="AH88" s="3">
        <f>IF(AC88=1, COUNTIF($AF$3:AF87,"&gt;"&amp;V88),AH87)</f>
        <v>1</v>
      </c>
      <c r="AI88" s="3">
        <f>IF(AC88=2,COUNTIF($AG$3:AG87,"&gt;"&amp;V88),AI87)</f>
        <v>2</v>
      </c>
    </row>
    <row r="89" spans="7:35">
      <c r="G89" s="3">
        <f t="shared" si="32"/>
        <v>87</v>
      </c>
      <c r="H89" s="3">
        <v>0.60280130840404667</v>
      </c>
      <c r="I89" s="3">
        <f t="shared" si="23"/>
        <v>2</v>
      </c>
      <c r="J89" s="3">
        <f t="shared" si="33"/>
        <v>193</v>
      </c>
      <c r="K89" s="3">
        <f t="shared" si="34"/>
        <v>133</v>
      </c>
      <c r="L89" s="3">
        <v>0.25097895117085434</v>
      </c>
      <c r="M89" s="3">
        <f t="shared" si="35"/>
        <v>0</v>
      </c>
      <c r="N89" s="3">
        <f t="shared" si="24"/>
        <v>3</v>
      </c>
      <c r="O89" s="3">
        <f t="shared" si="25"/>
        <v>136</v>
      </c>
      <c r="P89" s="3">
        <f t="shared" si="26"/>
        <v>329</v>
      </c>
      <c r="Q89" s="3">
        <f>COUNTIF($P$3:P88,"&gt;"&amp;J89)</f>
        <v>35</v>
      </c>
      <c r="S89" s="3">
        <f t="shared" si="27"/>
        <v>87</v>
      </c>
      <c r="T89" s="3">
        <f t="shared" si="28"/>
        <v>2</v>
      </c>
      <c r="U89" s="3">
        <f t="shared" si="29"/>
        <v>3</v>
      </c>
      <c r="V89" s="3">
        <f t="shared" si="36"/>
        <v>193</v>
      </c>
      <c r="W89" s="3">
        <f t="shared" si="37"/>
        <v>4</v>
      </c>
      <c r="X89" s="3">
        <f t="shared" si="38"/>
        <v>1</v>
      </c>
      <c r="Y89" s="3">
        <f t="shared" si="39"/>
        <v>1</v>
      </c>
      <c r="Z89" s="3">
        <f t="shared" si="40"/>
        <v>0</v>
      </c>
      <c r="AA89" s="3">
        <f t="shared" si="41"/>
        <v>0</v>
      </c>
      <c r="AB89" s="3">
        <v>0.87479403761402219</v>
      </c>
      <c r="AC89" s="3">
        <f t="shared" si="30"/>
        <v>2</v>
      </c>
      <c r="AD89" s="3">
        <f t="shared" si="31"/>
        <v>0</v>
      </c>
      <c r="AE89" s="3">
        <f t="shared" si="42"/>
        <v>4</v>
      </c>
      <c r="AF89" s="3">
        <f t="shared" si="43"/>
        <v>197</v>
      </c>
      <c r="AG89" s="3">
        <f t="shared" si="44"/>
        <v>197</v>
      </c>
      <c r="AH89" s="3">
        <f>IF(AC89=1, COUNTIF($AF$3:AF88,"&gt;"&amp;V89),AH88)</f>
        <v>1</v>
      </c>
      <c r="AI89" s="3">
        <f>IF(AC89=2,COUNTIF($AG$3:AG88,"&gt;"&amp;V89),AI88)</f>
        <v>3</v>
      </c>
    </row>
    <row r="90" spans="7:35">
      <c r="G90" s="3">
        <f t="shared" si="32"/>
        <v>88</v>
      </c>
      <c r="H90" s="3">
        <v>0.47142932440579166</v>
      </c>
      <c r="I90" s="3">
        <f t="shared" si="23"/>
        <v>2</v>
      </c>
      <c r="J90" s="3">
        <f t="shared" si="33"/>
        <v>195</v>
      </c>
      <c r="K90" s="3">
        <f t="shared" si="34"/>
        <v>134</v>
      </c>
      <c r="L90" s="3">
        <v>0.79013013024798684</v>
      </c>
      <c r="M90" s="3">
        <f t="shared" si="35"/>
        <v>0</v>
      </c>
      <c r="N90" s="3">
        <f t="shared" si="24"/>
        <v>5</v>
      </c>
      <c r="O90" s="3">
        <f t="shared" si="25"/>
        <v>139</v>
      </c>
      <c r="P90" s="3">
        <f t="shared" si="26"/>
        <v>334</v>
      </c>
      <c r="Q90" s="3">
        <f>COUNTIF($P$3:P89,"&gt;"&amp;J90)</f>
        <v>36</v>
      </c>
      <c r="S90" s="3">
        <f t="shared" si="27"/>
        <v>88</v>
      </c>
      <c r="T90" s="3">
        <f t="shared" si="28"/>
        <v>2</v>
      </c>
      <c r="U90" s="3">
        <f t="shared" si="29"/>
        <v>5</v>
      </c>
      <c r="V90" s="3">
        <f t="shared" si="36"/>
        <v>195</v>
      </c>
      <c r="W90" s="3">
        <f t="shared" si="37"/>
        <v>2</v>
      </c>
      <c r="X90" s="3">
        <f t="shared" si="38"/>
        <v>2</v>
      </c>
      <c r="Y90" s="3">
        <f t="shared" si="39"/>
        <v>2</v>
      </c>
      <c r="Z90" s="3">
        <f t="shared" si="40"/>
        <v>0</v>
      </c>
      <c r="AA90" s="3">
        <f t="shared" si="41"/>
        <v>0</v>
      </c>
      <c r="AB90" s="3">
        <v>0.25052794154579905</v>
      </c>
      <c r="AC90" s="3">
        <f t="shared" si="30"/>
        <v>1</v>
      </c>
      <c r="AD90" s="3">
        <f t="shared" si="31"/>
        <v>7</v>
      </c>
      <c r="AE90" s="3">
        <f t="shared" si="42"/>
        <v>4</v>
      </c>
      <c r="AF90" s="3">
        <f t="shared" si="43"/>
        <v>202</v>
      </c>
      <c r="AG90" s="3">
        <f t="shared" si="44"/>
        <v>197</v>
      </c>
      <c r="AH90" s="3">
        <f>IF(AC90=1, COUNTIF($AF$3:AF89,"&gt;"&amp;V90),AH89)</f>
        <v>2</v>
      </c>
      <c r="AI90" s="3">
        <f>IF(AC90=2,COUNTIF($AG$3:AG89,"&gt;"&amp;V90),AI89)</f>
        <v>3</v>
      </c>
    </row>
    <row r="91" spans="7:35">
      <c r="G91" s="3">
        <f t="shared" si="32"/>
        <v>89</v>
      </c>
      <c r="H91" s="3">
        <v>0.2909156515873762</v>
      </c>
      <c r="I91" s="3">
        <f t="shared" si="23"/>
        <v>2</v>
      </c>
      <c r="J91" s="3">
        <f t="shared" si="33"/>
        <v>197</v>
      </c>
      <c r="K91" s="3">
        <f t="shared" si="34"/>
        <v>137</v>
      </c>
      <c r="L91" s="3">
        <v>0.88847845472376852</v>
      </c>
      <c r="M91" s="3">
        <f t="shared" si="35"/>
        <v>0</v>
      </c>
      <c r="N91" s="3">
        <f t="shared" si="24"/>
        <v>5</v>
      </c>
      <c r="O91" s="3">
        <f t="shared" si="25"/>
        <v>142</v>
      </c>
      <c r="P91" s="3">
        <f t="shared" si="26"/>
        <v>339</v>
      </c>
      <c r="Q91" s="3">
        <f>COUNTIF($P$3:P90,"&gt;"&amp;J91)</f>
        <v>36</v>
      </c>
      <c r="S91" s="3">
        <f t="shared" si="27"/>
        <v>89</v>
      </c>
      <c r="T91" s="3">
        <f t="shared" si="28"/>
        <v>2</v>
      </c>
      <c r="U91" s="3">
        <f t="shared" si="29"/>
        <v>5</v>
      </c>
      <c r="V91" s="3">
        <f t="shared" si="36"/>
        <v>197</v>
      </c>
      <c r="W91" s="3">
        <f t="shared" si="37"/>
        <v>5</v>
      </c>
      <c r="X91" s="3">
        <f t="shared" si="38"/>
        <v>0</v>
      </c>
      <c r="Y91" s="3">
        <f t="shared" si="39"/>
        <v>0</v>
      </c>
      <c r="Z91" s="3">
        <f t="shared" si="40"/>
        <v>0</v>
      </c>
      <c r="AA91" s="3">
        <f t="shared" si="41"/>
        <v>0</v>
      </c>
      <c r="AB91" s="3">
        <v>0.3232020734627814</v>
      </c>
      <c r="AC91" s="3">
        <f t="shared" si="30"/>
        <v>2</v>
      </c>
      <c r="AD91" s="3">
        <f t="shared" si="31"/>
        <v>0</v>
      </c>
      <c r="AE91" s="3">
        <f t="shared" si="42"/>
        <v>5</v>
      </c>
      <c r="AF91" s="3">
        <f t="shared" si="43"/>
        <v>202</v>
      </c>
      <c r="AG91" s="3">
        <f t="shared" si="44"/>
        <v>202</v>
      </c>
      <c r="AH91" s="3">
        <f>IF(AC91=1, COUNTIF($AF$3:AF90,"&gt;"&amp;V91),AH90)</f>
        <v>2</v>
      </c>
      <c r="AI91" s="3">
        <f>IF(AC91=2,COUNTIF($AG$3:AG90,"&gt;"&amp;V91),AI90)</f>
        <v>0</v>
      </c>
    </row>
    <row r="92" spans="7:35">
      <c r="G92" s="3">
        <f t="shared" si="32"/>
        <v>90</v>
      </c>
      <c r="H92" s="3">
        <v>0.71374094723268633</v>
      </c>
      <c r="I92" s="3">
        <f t="shared" si="23"/>
        <v>2</v>
      </c>
      <c r="J92" s="3">
        <f t="shared" si="33"/>
        <v>199</v>
      </c>
      <c r="K92" s="3">
        <f t="shared" si="34"/>
        <v>140</v>
      </c>
      <c r="L92" s="3">
        <v>0.65026991906477449</v>
      </c>
      <c r="M92" s="3">
        <f t="shared" si="35"/>
        <v>0</v>
      </c>
      <c r="N92" s="3">
        <f t="shared" si="24"/>
        <v>4</v>
      </c>
      <c r="O92" s="3">
        <f t="shared" si="25"/>
        <v>144</v>
      </c>
      <c r="P92" s="3">
        <f t="shared" si="26"/>
        <v>343</v>
      </c>
      <c r="Q92" s="3">
        <f>COUNTIF($P$3:P91,"&gt;"&amp;J92)</f>
        <v>36</v>
      </c>
      <c r="S92" s="3">
        <f t="shared" si="27"/>
        <v>90</v>
      </c>
      <c r="T92" s="3">
        <f t="shared" si="28"/>
        <v>2</v>
      </c>
      <c r="U92" s="3">
        <f t="shared" si="29"/>
        <v>4</v>
      </c>
      <c r="V92" s="3">
        <f t="shared" si="36"/>
        <v>199</v>
      </c>
      <c r="W92" s="3">
        <f t="shared" si="37"/>
        <v>3</v>
      </c>
      <c r="X92" s="3">
        <f t="shared" si="38"/>
        <v>3</v>
      </c>
      <c r="Y92" s="3">
        <f t="shared" si="39"/>
        <v>3</v>
      </c>
      <c r="Z92" s="3">
        <f t="shared" si="40"/>
        <v>0</v>
      </c>
      <c r="AA92" s="3">
        <f t="shared" si="41"/>
        <v>0</v>
      </c>
      <c r="AB92" s="3">
        <v>0.66315412386793637</v>
      </c>
      <c r="AC92" s="3">
        <f t="shared" si="30"/>
        <v>2</v>
      </c>
      <c r="AD92" s="3">
        <f t="shared" si="31"/>
        <v>0</v>
      </c>
      <c r="AE92" s="3">
        <f t="shared" si="42"/>
        <v>7</v>
      </c>
      <c r="AF92" s="3">
        <f t="shared" si="43"/>
        <v>202</v>
      </c>
      <c r="AG92" s="3">
        <f t="shared" si="44"/>
        <v>206</v>
      </c>
      <c r="AH92" s="3">
        <f>IF(AC92=1, COUNTIF($AF$3:AF91,"&gt;"&amp;V92),AH91)</f>
        <v>2</v>
      </c>
      <c r="AI92" s="3">
        <f>IF(AC92=2,COUNTIF($AG$3:AG91,"&gt;"&amp;V92),AI91)</f>
        <v>1</v>
      </c>
    </row>
    <row r="93" spans="7:35">
      <c r="G93" s="3">
        <f t="shared" si="32"/>
        <v>91</v>
      </c>
      <c r="H93" s="3">
        <v>0.79543363054161609</v>
      </c>
      <c r="I93" s="3">
        <f t="shared" si="23"/>
        <v>2</v>
      </c>
      <c r="J93" s="3">
        <f t="shared" si="33"/>
        <v>201</v>
      </c>
      <c r="K93" s="3">
        <f t="shared" si="34"/>
        <v>142</v>
      </c>
      <c r="L93" s="3">
        <v>0.11373270816003622</v>
      </c>
      <c r="M93" s="3">
        <f t="shared" si="35"/>
        <v>0</v>
      </c>
      <c r="N93" s="3">
        <f t="shared" si="24"/>
        <v>3</v>
      </c>
      <c r="O93" s="3">
        <f t="shared" si="25"/>
        <v>145</v>
      </c>
      <c r="P93" s="3">
        <f t="shared" si="26"/>
        <v>346</v>
      </c>
      <c r="Q93" s="3">
        <f>COUNTIF($P$3:P92,"&gt;"&amp;J93)</f>
        <v>37</v>
      </c>
      <c r="S93" s="3">
        <f t="shared" si="27"/>
        <v>91</v>
      </c>
      <c r="T93" s="3">
        <f t="shared" si="28"/>
        <v>2</v>
      </c>
      <c r="U93" s="3">
        <f t="shared" si="29"/>
        <v>3</v>
      </c>
      <c r="V93" s="3">
        <f t="shared" si="36"/>
        <v>201</v>
      </c>
      <c r="W93" s="3">
        <f t="shared" si="37"/>
        <v>1</v>
      </c>
      <c r="X93" s="3">
        <f t="shared" si="38"/>
        <v>5</v>
      </c>
      <c r="Y93" s="3">
        <f t="shared" si="39"/>
        <v>1</v>
      </c>
      <c r="Z93" s="3">
        <f t="shared" si="40"/>
        <v>0</v>
      </c>
      <c r="AA93" s="3">
        <f t="shared" si="41"/>
        <v>0</v>
      </c>
      <c r="AB93" s="3">
        <v>0.69852552660134615</v>
      </c>
      <c r="AC93" s="3">
        <f t="shared" si="30"/>
        <v>1</v>
      </c>
      <c r="AD93" s="3">
        <f t="shared" si="31"/>
        <v>4</v>
      </c>
      <c r="AE93" s="3">
        <f t="shared" si="42"/>
        <v>7</v>
      </c>
      <c r="AF93" s="3">
        <f t="shared" si="43"/>
        <v>205</v>
      </c>
      <c r="AG93" s="3">
        <f t="shared" si="44"/>
        <v>206</v>
      </c>
      <c r="AH93" s="3">
        <f>IF(AC93=1, COUNTIF($AF$3:AF92,"&gt;"&amp;V93),AH92)</f>
        <v>3</v>
      </c>
      <c r="AI93" s="3">
        <f>IF(AC93=2,COUNTIF($AG$3:AG92,"&gt;"&amp;V93),AI92)</f>
        <v>1</v>
      </c>
    </row>
    <row r="94" spans="7:35">
      <c r="G94" s="3">
        <f t="shared" si="32"/>
        <v>92</v>
      </c>
      <c r="H94" s="3">
        <v>0.60650854498157691</v>
      </c>
      <c r="I94" s="3">
        <f t="shared" si="23"/>
        <v>2</v>
      </c>
      <c r="J94" s="3">
        <f t="shared" si="33"/>
        <v>203</v>
      </c>
      <c r="K94" s="3">
        <f t="shared" si="34"/>
        <v>143</v>
      </c>
      <c r="L94" s="3">
        <v>0.190857013302839</v>
      </c>
      <c r="M94" s="3">
        <f t="shared" si="35"/>
        <v>0</v>
      </c>
      <c r="N94" s="3">
        <f t="shared" si="24"/>
        <v>3</v>
      </c>
      <c r="O94" s="3">
        <f t="shared" si="25"/>
        <v>146</v>
      </c>
      <c r="P94" s="3">
        <f t="shared" si="26"/>
        <v>349</v>
      </c>
      <c r="Q94" s="3">
        <f>COUNTIF($P$3:P93,"&gt;"&amp;J94)</f>
        <v>37</v>
      </c>
      <c r="S94" s="3">
        <f t="shared" si="27"/>
        <v>92</v>
      </c>
      <c r="T94" s="3">
        <f t="shared" si="28"/>
        <v>2</v>
      </c>
      <c r="U94" s="3">
        <f t="shared" si="29"/>
        <v>3</v>
      </c>
      <c r="V94" s="3">
        <f t="shared" si="36"/>
        <v>203</v>
      </c>
      <c r="W94" s="3">
        <f t="shared" si="37"/>
        <v>2</v>
      </c>
      <c r="X94" s="3">
        <f t="shared" si="38"/>
        <v>3</v>
      </c>
      <c r="Y94" s="3">
        <f t="shared" si="39"/>
        <v>2</v>
      </c>
      <c r="Z94" s="3">
        <f t="shared" si="40"/>
        <v>0</v>
      </c>
      <c r="AA94" s="3">
        <f t="shared" si="41"/>
        <v>0</v>
      </c>
      <c r="AB94" s="3">
        <v>0.69595972997714051</v>
      </c>
      <c r="AC94" s="3">
        <f t="shared" si="30"/>
        <v>1</v>
      </c>
      <c r="AD94" s="3">
        <f t="shared" si="31"/>
        <v>5</v>
      </c>
      <c r="AE94" s="3">
        <f t="shared" si="42"/>
        <v>7</v>
      </c>
      <c r="AF94" s="3">
        <f t="shared" si="43"/>
        <v>208</v>
      </c>
      <c r="AG94" s="3">
        <f t="shared" si="44"/>
        <v>206</v>
      </c>
      <c r="AH94" s="3">
        <f>IF(AC94=1, COUNTIF($AF$3:AF93,"&gt;"&amp;V94),AH93)</f>
        <v>1</v>
      </c>
      <c r="AI94" s="3">
        <f>IF(AC94=2,COUNTIF($AG$3:AG93,"&gt;"&amp;V94),AI93)</f>
        <v>1</v>
      </c>
    </row>
    <row r="95" spans="7:35">
      <c r="G95" s="3">
        <f t="shared" si="32"/>
        <v>93</v>
      </c>
      <c r="H95" s="3">
        <v>0.80234852546334179</v>
      </c>
      <c r="I95" s="3">
        <f t="shared" si="23"/>
        <v>3</v>
      </c>
      <c r="J95" s="3">
        <f t="shared" si="33"/>
        <v>206</v>
      </c>
      <c r="K95" s="3">
        <f t="shared" si="34"/>
        <v>143</v>
      </c>
      <c r="L95" s="3">
        <v>0.66355169088746335</v>
      </c>
      <c r="M95" s="3">
        <f t="shared" si="35"/>
        <v>0</v>
      </c>
      <c r="N95" s="3">
        <f t="shared" si="24"/>
        <v>4</v>
      </c>
      <c r="O95" s="3">
        <f t="shared" si="25"/>
        <v>147</v>
      </c>
      <c r="P95" s="3">
        <f t="shared" si="26"/>
        <v>353</v>
      </c>
      <c r="Q95" s="3">
        <f>COUNTIF($P$3:P94,"&gt;"&amp;J95)</f>
        <v>37</v>
      </c>
      <c r="S95" s="3">
        <f t="shared" si="27"/>
        <v>93</v>
      </c>
      <c r="T95" s="3">
        <f t="shared" si="28"/>
        <v>3</v>
      </c>
      <c r="U95" s="3">
        <f t="shared" si="29"/>
        <v>4</v>
      </c>
      <c r="V95" s="3">
        <f t="shared" si="36"/>
        <v>206</v>
      </c>
      <c r="W95" s="3">
        <f t="shared" si="37"/>
        <v>2</v>
      </c>
      <c r="X95" s="3">
        <f t="shared" si="38"/>
        <v>0</v>
      </c>
      <c r="Y95" s="3">
        <f t="shared" si="39"/>
        <v>0</v>
      </c>
      <c r="Z95" s="3">
        <f t="shared" si="40"/>
        <v>0</v>
      </c>
      <c r="AA95" s="3">
        <f t="shared" si="41"/>
        <v>0</v>
      </c>
      <c r="AB95" s="3">
        <v>0.45109184619639908</v>
      </c>
      <c r="AC95" s="3">
        <f t="shared" si="30"/>
        <v>2</v>
      </c>
      <c r="AD95" s="3">
        <f t="shared" si="31"/>
        <v>0</v>
      </c>
      <c r="AE95" s="3">
        <f t="shared" si="42"/>
        <v>4</v>
      </c>
      <c r="AF95" s="3">
        <f t="shared" si="43"/>
        <v>208</v>
      </c>
      <c r="AG95" s="3">
        <f t="shared" si="44"/>
        <v>210</v>
      </c>
      <c r="AH95" s="3">
        <f>IF(AC95=1, COUNTIF($AF$3:AF94,"&gt;"&amp;V95),AH94)</f>
        <v>1</v>
      </c>
      <c r="AI95" s="3">
        <f>IF(AC95=2,COUNTIF($AG$3:AG94,"&gt;"&amp;V95),AI94)</f>
        <v>0</v>
      </c>
    </row>
    <row r="96" spans="7:35">
      <c r="G96" s="3">
        <f t="shared" si="32"/>
        <v>94</v>
      </c>
      <c r="H96" s="3">
        <v>0.97985085312599896</v>
      </c>
      <c r="I96" s="3">
        <f t="shared" si="23"/>
        <v>4</v>
      </c>
      <c r="J96" s="3">
        <f t="shared" si="33"/>
        <v>210</v>
      </c>
      <c r="K96" s="3">
        <f t="shared" si="34"/>
        <v>143</v>
      </c>
      <c r="L96" s="3">
        <v>0.82560815852681291</v>
      </c>
      <c r="M96" s="3">
        <f t="shared" si="35"/>
        <v>0</v>
      </c>
      <c r="N96" s="3">
        <f t="shared" si="24"/>
        <v>5</v>
      </c>
      <c r="O96" s="3">
        <f t="shared" si="25"/>
        <v>148</v>
      </c>
      <c r="P96" s="3">
        <f t="shared" si="26"/>
        <v>358</v>
      </c>
      <c r="Q96" s="3">
        <f>COUNTIF($P$3:P95,"&gt;"&amp;J96)</f>
        <v>38</v>
      </c>
      <c r="S96" s="3">
        <f t="shared" si="27"/>
        <v>94</v>
      </c>
      <c r="T96" s="3">
        <f t="shared" si="28"/>
        <v>4</v>
      </c>
      <c r="U96" s="3">
        <f t="shared" si="29"/>
        <v>5</v>
      </c>
      <c r="V96" s="3">
        <f t="shared" si="36"/>
        <v>210</v>
      </c>
      <c r="W96" s="3">
        <f t="shared" si="37"/>
        <v>0</v>
      </c>
      <c r="X96" s="3">
        <f t="shared" si="38"/>
        <v>0</v>
      </c>
      <c r="Y96" s="3">
        <f t="shared" si="39"/>
        <v>0</v>
      </c>
      <c r="Z96" s="3">
        <f t="shared" si="40"/>
        <v>2</v>
      </c>
      <c r="AA96" s="3">
        <f t="shared" si="41"/>
        <v>0</v>
      </c>
      <c r="AB96" s="3">
        <v>0.13925977912684395</v>
      </c>
      <c r="AC96" s="3">
        <f t="shared" si="30"/>
        <v>1</v>
      </c>
      <c r="AD96" s="3">
        <f t="shared" si="31"/>
        <v>5</v>
      </c>
      <c r="AE96" s="3">
        <f t="shared" si="42"/>
        <v>4</v>
      </c>
      <c r="AF96" s="3">
        <f t="shared" si="43"/>
        <v>215</v>
      </c>
      <c r="AG96" s="3">
        <f t="shared" si="44"/>
        <v>210</v>
      </c>
      <c r="AH96" s="3">
        <f>IF(AC96=1, COUNTIF($AF$3:AF95,"&gt;"&amp;V96),AH95)</f>
        <v>0</v>
      </c>
      <c r="AI96" s="3">
        <f>IF(AC96=2,COUNTIF($AG$3:AG95,"&gt;"&amp;V96),AI95)</f>
        <v>0</v>
      </c>
    </row>
    <row r="97" spans="7:35">
      <c r="G97" s="3">
        <f t="shared" si="32"/>
        <v>95</v>
      </c>
      <c r="H97" s="3">
        <v>0.11219710182751841</v>
      </c>
      <c r="I97" s="3">
        <f t="shared" si="23"/>
        <v>1</v>
      </c>
      <c r="J97" s="3">
        <f t="shared" si="33"/>
        <v>211</v>
      </c>
      <c r="K97" s="3">
        <f t="shared" si="34"/>
        <v>147</v>
      </c>
      <c r="L97" s="3">
        <v>0.63520792360626266</v>
      </c>
      <c r="M97" s="3">
        <f t="shared" si="35"/>
        <v>0</v>
      </c>
      <c r="N97" s="3">
        <f t="shared" si="24"/>
        <v>4</v>
      </c>
      <c r="O97" s="3">
        <f t="shared" si="25"/>
        <v>151</v>
      </c>
      <c r="P97" s="3">
        <f t="shared" si="26"/>
        <v>362</v>
      </c>
      <c r="Q97" s="3">
        <f>COUNTIF($P$3:P96,"&gt;"&amp;J97)</f>
        <v>39</v>
      </c>
      <c r="S97" s="3">
        <f t="shared" si="27"/>
        <v>95</v>
      </c>
      <c r="T97" s="3">
        <f t="shared" si="28"/>
        <v>1</v>
      </c>
      <c r="U97" s="3">
        <f t="shared" si="29"/>
        <v>4</v>
      </c>
      <c r="V97" s="3">
        <f t="shared" si="36"/>
        <v>211</v>
      </c>
      <c r="W97" s="3">
        <f t="shared" si="37"/>
        <v>4</v>
      </c>
      <c r="X97" s="3">
        <f t="shared" si="38"/>
        <v>0</v>
      </c>
      <c r="Y97" s="3">
        <f t="shared" si="39"/>
        <v>0</v>
      </c>
      <c r="Z97" s="3">
        <f t="shared" si="40"/>
        <v>0</v>
      </c>
      <c r="AA97" s="3">
        <f t="shared" si="41"/>
        <v>1</v>
      </c>
      <c r="AB97" s="3">
        <v>7.3644574789131667E-2</v>
      </c>
      <c r="AC97" s="3">
        <f t="shared" si="30"/>
        <v>2</v>
      </c>
      <c r="AD97" s="3">
        <f t="shared" si="31"/>
        <v>0</v>
      </c>
      <c r="AE97" s="3">
        <f t="shared" si="42"/>
        <v>4</v>
      </c>
      <c r="AF97" s="3">
        <f t="shared" si="43"/>
        <v>215</v>
      </c>
      <c r="AG97" s="3">
        <f t="shared" si="44"/>
        <v>215</v>
      </c>
      <c r="AH97" s="3">
        <f>IF(AC97=1, COUNTIF($AF$3:AF96,"&gt;"&amp;V97),AH96)</f>
        <v>0</v>
      </c>
      <c r="AI97" s="3">
        <f>IF(AC97=2,COUNTIF($AG$3:AG96,"&gt;"&amp;V97),AI96)</f>
        <v>0</v>
      </c>
    </row>
    <row r="98" spans="7:35">
      <c r="G98" s="3">
        <f t="shared" si="32"/>
        <v>96</v>
      </c>
      <c r="H98" s="3">
        <v>0.44195488038574327</v>
      </c>
      <c r="I98" s="3">
        <f t="shared" si="23"/>
        <v>2</v>
      </c>
      <c r="J98" s="3">
        <f t="shared" si="33"/>
        <v>213</v>
      </c>
      <c r="K98" s="3">
        <f t="shared" si="34"/>
        <v>149</v>
      </c>
      <c r="L98" s="3">
        <v>7.951318372480376E-2</v>
      </c>
      <c r="M98" s="3">
        <f t="shared" si="35"/>
        <v>0</v>
      </c>
      <c r="N98" s="3">
        <f t="shared" si="24"/>
        <v>2</v>
      </c>
      <c r="O98" s="3">
        <f t="shared" si="25"/>
        <v>151</v>
      </c>
      <c r="P98" s="3">
        <f t="shared" si="26"/>
        <v>364</v>
      </c>
      <c r="Q98" s="3">
        <f>COUNTIF($P$3:P97,"&gt;"&amp;J98)</f>
        <v>39</v>
      </c>
      <c r="S98" s="3">
        <f t="shared" si="27"/>
        <v>96</v>
      </c>
      <c r="T98" s="3">
        <f t="shared" si="28"/>
        <v>2</v>
      </c>
      <c r="U98" s="3">
        <f t="shared" si="29"/>
        <v>2</v>
      </c>
      <c r="V98" s="3">
        <f t="shared" si="36"/>
        <v>213</v>
      </c>
      <c r="W98" s="3">
        <f t="shared" si="37"/>
        <v>2</v>
      </c>
      <c r="X98" s="3">
        <f t="shared" si="38"/>
        <v>2</v>
      </c>
      <c r="Y98" s="3">
        <f t="shared" si="39"/>
        <v>2</v>
      </c>
      <c r="Z98" s="3">
        <f t="shared" si="40"/>
        <v>0</v>
      </c>
      <c r="AA98" s="3">
        <f t="shared" si="41"/>
        <v>0</v>
      </c>
      <c r="AB98" s="3">
        <v>0.37503913804606714</v>
      </c>
      <c r="AC98" s="3">
        <f t="shared" si="30"/>
        <v>1</v>
      </c>
      <c r="AD98" s="3">
        <f t="shared" si="31"/>
        <v>4</v>
      </c>
      <c r="AE98" s="3">
        <f t="shared" si="42"/>
        <v>4</v>
      </c>
      <c r="AF98" s="3">
        <f t="shared" si="43"/>
        <v>217</v>
      </c>
      <c r="AG98" s="3">
        <f t="shared" si="44"/>
        <v>215</v>
      </c>
      <c r="AH98" s="3">
        <f>IF(AC98=1, COUNTIF($AF$3:AF97,"&gt;"&amp;V98),AH97)</f>
        <v>2</v>
      </c>
      <c r="AI98" s="3">
        <f>IF(AC98=2,COUNTIF($AG$3:AG97,"&gt;"&amp;V98),AI97)</f>
        <v>0</v>
      </c>
    </row>
    <row r="99" spans="7:35">
      <c r="G99" s="3">
        <f t="shared" si="32"/>
        <v>97</v>
      </c>
      <c r="H99" s="3">
        <v>0.43567903868828672</v>
      </c>
      <c r="I99" s="3">
        <f t="shared" si="23"/>
        <v>2</v>
      </c>
      <c r="J99" s="3">
        <f t="shared" si="33"/>
        <v>215</v>
      </c>
      <c r="K99" s="3">
        <f t="shared" si="34"/>
        <v>149</v>
      </c>
      <c r="L99" s="3">
        <v>0.68013238720771152</v>
      </c>
      <c r="M99" s="3">
        <f t="shared" si="35"/>
        <v>0</v>
      </c>
      <c r="N99" s="3">
        <f t="shared" si="24"/>
        <v>4</v>
      </c>
      <c r="O99" s="3">
        <f t="shared" si="25"/>
        <v>153</v>
      </c>
      <c r="P99" s="3">
        <f t="shared" si="26"/>
        <v>368</v>
      </c>
      <c r="Q99" s="3">
        <f>COUNTIF($P$3:P98,"&gt;"&amp;J99)</f>
        <v>40</v>
      </c>
      <c r="S99" s="3">
        <f t="shared" si="27"/>
        <v>97</v>
      </c>
      <c r="T99" s="3">
        <f t="shared" si="28"/>
        <v>2</v>
      </c>
      <c r="U99" s="3">
        <f t="shared" si="29"/>
        <v>4</v>
      </c>
      <c r="V99" s="3">
        <f t="shared" si="36"/>
        <v>215</v>
      </c>
      <c r="W99" s="3">
        <f t="shared" si="37"/>
        <v>2</v>
      </c>
      <c r="X99" s="3">
        <f t="shared" si="38"/>
        <v>0</v>
      </c>
      <c r="Y99" s="3">
        <f t="shared" si="39"/>
        <v>0</v>
      </c>
      <c r="Z99" s="3">
        <f t="shared" si="40"/>
        <v>0</v>
      </c>
      <c r="AA99" s="3">
        <f t="shared" si="41"/>
        <v>0</v>
      </c>
      <c r="AB99" s="3">
        <v>0.90554344143851684</v>
      </c>
      <c r="AC99" s="3">
        <f t="shared" si="30"/>
        <v>2</v>
      </c>
      <c r="AD99" s="3">
        <f t="shared" si="31"/>
        <v>0</v>
      </c>
      <c r="AE99" s="3">
        <f t="shared" si="42"/>
        <v>4</v>
      </c>
      <c r="AF99" s="3">
        <f t="shared" si="43"/>
        <v>217</v>
      </c>
      <c r="AG99" s="3">
        <f t="shared" si="44"/>
        <v>219</v>
      </c>
      <c r="AH99" s="3">
        <f>IF(AC99=1, COUNTIF($AF$3:AF98,"&gt;"&amp;V99),AH98)</f>
        <v>2</v>
      </c>
      <c r="AI99" s="3">
        <f>IF(AC99=2,COUNTIF($AG$3:AG98,"&gt;"&amp;V99),AI98)</f>
        <v>0</v>
      </c>
    </row>
    <row r="100" spans="7:35">
      <c r="G100" s="3">
        <f t="shared" si="32"/>
        <v>98</v>
      </c>
      <c r="H100" s="3">
        <v>0.73680237058190901</v>
      </c>
      <c r="I100" s="3">
        <f t="shared" si="23"/>
        <v>2</v>
      </c>
      <c r="J100" s="3">
        <f t="shared" si="33"/>
        <v>217</v>
      </c>
      <c r="K100" s="3">
        <f t="shared" si="34"/>
        <v>151</v>
      </c>
      <c r="L100" s="3">
        <v>0.47398123396033276</v>
      </c>
      <c r="M100" s="3">
        <f t="shared" si="35"/>
        <v>0</v>
      </c>
      <c r="N100" s="3">
        <f t="shared" si="24"/>
        <v>3</v>
      </c>
      <c r="O100" s="3">
        <f t="shared" si="25"/>
        <v>154</v>
      </c>
      <c r="P100" s="3">
        <f t="shared" si="26"/>
        <v>371</v>
      </c>
      <c r="Q100" s="3">
        <f>COUNTIF($P$3:P99,"&gt;"&amp;J100)</f>
        <v>40</v>
      </c>
      <c r="S100" s="3">
        <f t="shared" si="27"/>
        <v>98</v>
      </c>
      <c r="T100" s="3">
        <f t="shared" si="28"/>
        <v>2</v>
      </c>
      <c r="U100" s="3">
        <f t="shared" si="29"/>
        <v>3</v>
      </c>
      <c r="V100" s="3">
        <f t="shared" si="36"/>
        <v>217</v>
      </c>
      <c r="W100" s="3">
        <f t="shared" si="37"/>
        <v>0</v>
      </c>
      <c r="X100" s="3">
        <f t="shared" si="38"/>
        <v>2</v>
      </c>
      <c r="Y100" s="3">
        <f t="shared" si="39"/>
        <v>0</v>
      </c>
      <c r="Z100" s="3">
        <f t="shared" si="40"/>
        <v>0</v>
      </c>
      <c r="AA100" s="3">
        <f t="shared" si="41"/>
        <v>0</v>
      </c>
      <c r="AB100" s="3">
        <v>0.7339283483941621</v>
      </c>
      <c r="AC100" s="3">
        <f t="shared" si="30"/>
        <v>1</v>
      </c>
      <c r="AD100" s="3">
        <f t="shared" si="31"/>
        <v>3</v>
      </c>
      <c r="AE100" s="3">
        <f t="shared" si="42"/>
        <v>4</v>
      </c>
      <c r="AF100" s="3">
        <f t="shared" si="43"/>
        <v>220</v>
      </c>
      <c r="AG100" s="3">
        <f t="shared" si="44"/>
        <v>219</v>
      </c>
      <c r="AH100" s="3">
        <f>IF(AC100=1, COUNTIF($AF$3:AF99,"&gt;"&amp;V100),AH99)</f>
        <v>0</v>
      </c>
      <c r="AI100" s="3">
        <f>IF(AC100=2,COUNTIF($AG$3:AG99,"&gt;"&amp;V100),AI99)</f>
        <v>0</v>
      </c>
    </row>
    <row r="101" spans="7:35">
      <c r="G101" s="3">
        <f t="shared" si="32"/>
        <v>99</v>
      </c>
      <c r="H101" s="3">
        <v>0.49345619331618185</v>
      </c>
      <c r="I101" s="3">
        <f t="shared" si="23"/>
        <v>2</v>
      </c>
      <c r="J101" s="3">
        <f t="shared" si="33"/>
        <v>219</v>
      </c>
      <c r="K101" s="3">
        <f t="shared" si="34"/>
        <v>152</v>
      </c>
      <c r="L101" s="3">
        <v>0.8220915453950699</v>
      </c>
      <c r="M101" s="3">
        <f t="shared" si="35"/>
        <v>0</v>
      </c>
      <c r="N101" s="3">
        <f t="shared" si="24"/>
        <v>5</v>
      </c>
      <c r="O101" s="3">
        <f t="shared" si="25"/>
        <v>157</v>
      </c>
      <c r="P101" s="3">
        <f t="shared" si="26"/>
        <v>376</v>
      </c>
      <c r="Q101" s="3">
        <f>COUNTIF($P$3:P100,"&gt;"&amp;J101)</f>
        <v>41</v>
      </c>
      <c r="S101" s="3">
        <f t="shared" si="27"/>
        <v>99</v>
      </c>
      <c r="T101" s="3">
        <f t="shared" si="28"/>
        <v>2</v>
      </c>
      <c r="U101" s="3">
        <f t="shared" si="29"/>
        <v>5</v>
      </c>
      <c r="V101" s="3">
        <f t="shared" si="36"/>
        <v>219</v>
      </c>
      <c r="W101" s="3">
        <f t="shared" si="37"/>
        <v>1</v>
      </c>
      <c r="X101" s="3">
        <f t="shared" si="38"/>
        <v>0</v>
      </c>
      <c r="Y101" s="3">
        <f t="shared" si="39"/>
        <v>0</v>
      </c>
      <c r="Z101" s="3">
        <f t="shared" si="40"/>
        <v>0</v>
      </c>
      <c r="AA101" s="3">
        <f t="shared" si="41"/>
        <v>0</v>
      </c>
      <c r="AB101" s="3">
        <v>8.6550284919870712E-2</v>
      </c>
      <c r="AC101" s="3">
        <f t="shared" si="30"/>
        <v>2</v>
      </c>
      <c r="AD101" s="3">
        <f t="shared" si="31"/>
        <v>0</v>
      </c>
      <c r="AE101" s="3">
        <f t="shared" si="42"/>
        <v>5</v>
      </c>
      <c r="AF101" s="3">
        <f t="shared" si="43"/>
        <v>220</v>
      </c>
      <c r="AG101" s="3">
        <f t="shared" si="44"/>
        <v>224</v>
      </c>
      <c r="AH101" s="3">
        <f>IF(AC101=1, COUNTIF($AF$3:AF100,"&gt;"&amp;V101),AH100)</f>
        <v>0</v>
      </c>
      <c r="AI101" s="3">
        <f>IF(AC101=2,COUNTIF($AG$3:AG100,"&gt;"&amp;V101),AI100)</f>
        <v>0</v>
      </c>
    </row>
    <row r="102" spans="7:35">
      <c r="G102" s="3">
        <f t="shared" si="32"/>
        <v>100</v>
      </c>
      <c r="H102" s="3">
        <v>0.15516779725115903</v>
      </c>
      <c r="I102" s="3">
        <f t="shared" si="23"/>
        <v>1</v>
      </c>
      <c r="J102" s="3">
        <f t="shared" si="33"/>
        <v>220</v>
      </c>
      <c r="K102" s="3">
        <f t="shared" si="34"/>
        <v>156</v>
      </c>
      <c r="L102" s="3">
        <v>0.98524461170602551</v>
      </c>
      <c r="M102" s="3">
        <f t="shared" si="35"/>
        <v>0</v>
      </c>
      <c r="N102" s="3">
        <f t="shared" si="24"/>
        <v>6</v>
      </c>
      <c r="O102" s="3">
        <f t="shared" si="25"/>
        <v>162</v>
      </c>
      <c r="P102" s="3">
        <f t="shared" si="26"/>
        <v>382</v>
      </c>
      <c r="Q102" s="3">
        <f>COUNTIF($P$3:P101,"&gt;"&amp;J102)</f>
        <v>42</v>
      </c>
      <c r="S102" s="3">
        <f t="shared" si="27"/>
        <v>100</v>
      </c>
      <c r="T102" s="3">
        <f t="shared" si="28"/>
        <v>1</v>
      </c>
      <c r="U102" s="3">
        <f t="shared" si="29"/>
        <v>6</v>
      </c>
      <c r="V102" s="3">
        <f t="shared" si="36"/>
        <v>220</v>
      </c>
      <c r="W102" s="3">
        <f t="shared" si="37"/>
        <v>0</v>
      </c>
      <c r="X102" s="3">
        <f t="shared" si="38"/>
        <v>4</v>
      </c>
      <c r="Y102" s="3">
        <f t="shared" si="39"/>
        <v>0</v>
      </c>
      <c r="Z102" s="3">
        <f t="shared" si="40"/>
        <v>0</v>
      </c>
      <c r="AA102" s="3">
        <f t="shared" si="41"/>
        <v>0</v>
      </c>
      <c r="AB102" s="3">
        <v>0.68639350503530672</v>
      </c>
      <c r="AC102" s="3">
        <f t="shared" si="30"/>
        <v>1</v>
      </c>
      <c r="AD102" s="3">
        <f t="shared" si="31"/>
        <v>6</v>
      </c>
      <c r="AE102" s="3">
        <f t="shared" si="42"/>
        <v>5</v>
      </c>
      <c r="AF102" s="3">
        <f t="shared" si="43"/>
        <v>226</v>
      </c>
      <c r="AG102" s="3">
        <f t="shared" si="44"/>
        <v>224</v>
      </c>
      <c r="AH102" s="3">
        <f>IF(AC102=1, COUNTIF($AF$3:AF101,"&gt;"&amp;V102),AH101)</f>
        <v>0</v>
      </c>
      <c r="AI102" s="3">
        <f>IF(AC102=2,COUNTIF($AG$3:AG101,"&gt;"&amp;V102),AI101)</f>
        <v>0</v>
      </c>
    </row>
    <row r="104" spans="7:35">
      <c r="H104" s="3" t="s">
        <v>15</v>
      </c>
      <c r="J104" s="3">
        <f>AVERAGE(K3:K102)</f>
        <v>73.489999999999995</v>
      </c>
    </row>
    <row r="105" spans="7:35">
      <c r="H105" s="3" t="s">
        <v>14</v>
      </c>
      <c r="I105" s="3" t="s">
        <v>16</v>
      </c>
      <c r="J105" s="3">
        <f>SUM(O3:O102)/P102</f>
        <v>20.232984293193716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Queuing</vt:lpstr>
    </vt:vector>
  </TitlesOfParts>
  <Company>University of Wisconsin-La Crosse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Shang</dc:creator>
  <cp:lastModifiedBy>User</cp:lastModifiedBy>
  <dcterms:created xsi:type="dcterms:W3CDTF">2011-09-26T02:28:19Z</dcterms:created>
  <dcterms:modified xsi:type="dcterms:W3CDTF">2011-09-28T20:25:01Z</dcterms:modified>
</cp:coreProperties>
</file>